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尾西2010新\ホームページ資料\"/>
    </mc:Choice>
  </mc:AlternateContent>
  <xr:revisionPtr revIDLastSave="0" documentId="8_{28102264-A1E2-4029-AF0C-AD1997FA7AD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組み分け" sheetId="3" r:id="rId1"/>
    <sheet name="結果" sheetId="9" r:id="rId2"/>
  </sheets>
  <externalReferences>
    <externalReference r:id="rId3"/>
    <externalReference r:id="rId4"/>
  </externalReferences>
  <definedNames>
    <definedName name="_xlnm.Print_Area" localSheetId="1">結果!$A$1:$BG$61</definedName>
    <definedName name="_xlnm.Print_Area" localSheetId="0">組み分け!$A$1:$O$37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3" i="9" l="1"/>
  <c r="D48" i="9"/>
  <c r="F48" i="9"/>
  <c r="C48" i="9"/>
  <c r="H48" i="9"/>
  <c r="J48" i="9"/>
  <c r="G48" i="9"/>
  <c r="L48" i="9"/>
  <c r="N48" i="9"/>
  <c r="K48" i="9"/>
  <c r="P48" i="9"/>
  <c r="R48" i="9"/>
  <c r="O48" i="9"/>
  <c r="T48" i="9"/>
  <c r="V48" i="9"/>
  <c r="S48" i="9"/>
  <c r="X48" i="9"/>
  <c r="Z48" i="9"/>
  <c r="W48" i="9"/>
  <c r="AB48" i="9"/>
  <c r="AD48" i="9"/>
  <c r="AA48" i="9"/>
  <c r="AF48" i="9"/>
  <c r="AH48" i="9"/>
  <c r="AE48" i="9"/>
  <c r="AJ48" i="9"/>
  <c r="AL48" i="9"/>
  <c r="AI48" i="9"/>
  <c r="AN48" i="9"/>
  <c r="AP48" i="9"/>
  <c r="AM48" i="9"/>
  <c r="AY48" i="9"/>
  <c r="AZ48" i="9"/>
  <c r="BA48" i="9"/>
  <c r="BB48" i="9"/>
  <c r="BC48" i="9"/>
  <c r="BD48" i="9"/>
  <c r="BE48" i="9"/>
  <c r="BF48" i="9"/>
  <c r="G38" i="9"/>
  <c r="K38" i="9"/>
  <c r="O38" i="9"/>
  <c r="S38" i="9"/>
  <c r="W38" i="9"/>
  <c r="AA38" i="9"/>
  <c r="AE38" i="9"/>
  <c r="AI38" i="9"/>
  <c r="AM38" i="9"/>
  <c r="AQ38" i="9"/>
  <c r="AY38" i="9"/>
  <c r="AZ38" i="9"/>
  <c r="BA38" i="9"/>
  <c r="BB38" i="9"/>
  <c r="BC38" i="9"/>
  <c r="BD38" i="9"/>
  <c r="BE38" i="9"/>
  <c r="BF38" i="9"/>
  <c r="D39" i="9"/>
  <c r="F39" i="9"/>
  <c r="C39" i="9"/>
  <c r="K39" i="9"/>
  <c r="O39" i="9"/>
  <c r="S39" i="9"/>
  <c r="W39" i="9"/>
  <c r="AA39" i="9"/>
  <c r="AE39" i="9"/>
  <c r="AI39" i="9"/>
  <c r="AM39" i="9"/>
  <c r="AQ39" i="9"/>
  <c r="AY39" i="9"/>
  <c r="AZ39" i="9"/>
  <c r="BA39" i="9"/>
  <c r="BB39" i="9"/>
  <c r="BC39" i="9"/>
  <c r="BD39" i="9"/>
  <c r="BE39" i="9"/>
  <c r="BF39" i="9"/>
  <c r="D40" i="9"/>
  <c r="F40" i="9"/>
  <c r="C40" i="9"/>
  <c r="H40" i="9"/>
  <c r="J40" i="9"/>
  <c r="G40" i="9"/>
  <c r="O40" i="9"/>
  <c r="S40" i="9"/>
  <c r="W40" i="9"/>
  <c r="AA40" i="9"/>
  <c r="AE40" i="9"/>
  <c r="AI40" i="9"/>
  <c r="AM40" i="9"/>
  <c r="AQ40" i="9"/>
  <c r="AY40" i="9"/>
  <c r="AZ40" i="9"/>
  <c r="BA40" i="9"/>
  <c r="BB40" i="9"/>
  <c r="BC40" i="9"/>
  <c r="BD40" i="9"/>
  <c r="BE40" i="9"/>
  <c r="BF40" i="9"/>
  <c r="D41" i="9"/>
  <c r="F41" i="9"/>
  <c r="C41" i="9"/>
  <c r="H41" i="9"/>
  <c r="J41" i="9"/>
  <c r="G41" i="9"/>
  <c r="L41" i="9"/>
  <c r="N41" i="9"/>
  <c r="K41" i="9"/>
  <c r="S41" i="9"/>
  <c r="W41" i="9"/>
  <c r="AA41" i="9"/>
  <c r="AE41" i="9"/>
  <c r="AI41" i="9"/>
  <c r="AM41" i="9"/>
  <c r="AQ41" i="9"/>
  <c r="AY41" i="9"/>
  <c r="AZ41" i="9"/>
  <c r="BA41" i="9"/>
  <c r="BB41" i="9"/>
  <c r="BC41" i="9"/>
  <c r="BD41" i="9"/>
  <c r="BE41" i="9"/>
  <c r="BF41" i="9"/>
  <c r="D42" i="9"/>
  <c r="F42" i="9"/>
  <c r="C42" i="9"/>
  <c r="H42" i="9"/>
  <c r="J42" i="9"/>
  <c r="G42" i="9"/>
  <c r="L42" i="9"/>
  <c r="N42" i="9"/>
  <c r="K42" i="9"/>
  <c r="P42" i="9"/>
  <c r="R42" i="9"/>
  <c r="O42" i="9"/>
  <c r="W42" i="9"/>
  <c r="AA42" i="9"/>
  <c r="AE42" i="9"/>
  <c r="AI42" i="9"/>
  <c r="AM42" i="9"/>
  <c r="AQ42" i="9"/>
  <c r="AY42" i="9"/>
  <c r="AZ42" i="9"/>
  <c r="BA42" i="9"/>
  <c r="BB42" i="9"/>
  <c r="BC42" i="9"/>
  <c r="BD42" i="9"/>
  <c r="BE42" i="9"/>
  <c r="BF42" i="9"/>
  <c r="D43" i="9"/>
  <c r="F43" i="9"/>
  <c r="C43" i="9"/>
  <c r="H43" i="9"/>
  <c r="J43" i="9"/>
  <c r="G43" i="9"/>
  <c r="L43" i="9"/>
  <c r="N43" i="9"/>
  <c r="K43" i="9"/>
  <c r="P43" i="9"/>
  <c r="R43" i="9"/>
  <c r="O43" i="9"/>
  <c r="T43" i="9"/>
  <c r="V43" i="9"/>
  <c r="S43" i="9"/>
  <c r="AA43" i="9"/>
  <c r="AE43" i="9"/>
  <c r="AI43" i="9"/>
  <c r="AM43" i="9"/>
  <c r="AQ43" i="9"/>
  <c r="AY43" i="9"/>
  <c r="AZ43" i="9"/>
  <c r="BA43" i="9"/>
  <c r="BB43" i="9"/>
  <c r="BC43" i="9"/>
  <c r="BD43" i="9"/>
  <c r="BE43" i="9"/>
  <c r="BF43" i="9"/>
  <c r="D44" i="9"/>
  <c r="F44" i="9"/>
  <c r="C44" i="9"/>
  <c r="H44" i="9"/>
  <c r="J44" i="9"/>
  <c r="G44" i="9"/>
  <c r="L44" i="9"/>
  <c r="N44" i="9"/>
  <c r="K44" i="9"/>
  <c r="P44" i="9"/>
  <c r="R44" i="9"/>
  <c r="O44" i="9"/>
  <c r="T44" i="9"/>
  <c r="V44" i="9"/>
  <c r="S44" i="9"/>
  <c r="X44" i="9"/>
  <c r="Z44" i="9"/>
  <c r="W44" i="9"/>
  <c r="AE44" i="9"/>
  <c r="AI44" i="9"/>
  <c r="AM44" i="9"/>
  <c r="AQ44" i="9"/>
  <c r="AY44" i="9"/>
  <c r="AZ44" i="9"/>
  <c r="BA44" i="9"/>
  <c r="BB44" i="9"/>
  <c r="BC44" i="9"/>
  <c r="BD44" i="9"/>
  <c r="BE44" i="9"/>
  <c r="BF44" i="9"/>
  <c r="D45" i="9"/>
  <c r="F45" i="9"/>
  <c r="C45" i="9"/>
  <c r="H45" i="9"/>
  <c r="J45" i="9"/>
  <c r="G45" i="9"/>
  <c r="L45" i="9"/>
  <c r="N45" i="9"/>
  <c r="K45" i="9"/>
  <c r="P45" i="9"/>
  <c r="R45" i="9"/>
  <c r="O45" i="9"/>
  <c r="T45" i="9"/>
  <c r="V45" i="9"/>
  <c r="S45" i="9"/>
  <c r="X45" i="9"/>
  <c r="Z45" i="9"/>
  <c r="W45" i="9"/>
  <c r="AB45" i="9"/>
  <c r="AD45" i="9"/>
  <c r="AA45" i="9"/>
  <c r="AI45" i="9"/>
  <c r="AM45" i="9"/>
  <c r="AQ45" i="9"/>
  <c r="AY45" i="9"/>
  <c r="AZ45" i="9"/>
  <c r="BA45" i="9"/>
  <c r="BB45" i="9"/>
  <c r="BC45" i="9"/>
  <c r="BD45" i="9"/>
  <c r="BE45" i="9"/>
  <c r="BF45" i="9"/>
  <c r="D46" i="9"/>
  <c r="F46" i="9"/>
  <c r="C46" i="9"/>
  <c r="H46" i="9"/>
  <c r="J46" i="9"/>
  <c r="G46" i="9"/>
  <c r="L46" i="9"/>
  <c r="N46" i="9"/>
  <c r="K46" i="9"/>
  <c r="P46" i="9"/>
  <c r="R46" i="9"/>
  <c r="O46" i="9"/>
  <c r="T46" i="9"/>
  <c r="V46" i="9"/>
  <c r="S46" i="9"/>
  <c r="X46" i="9"/>
  <c r="Z46" i="9"/>
  <c r="W46" i="9"/>
  <c r="AB46" i="9"/>
  <c r="AD46" i="9"/>
  <c r="AA46" i="9"/>
  <c r="AF46" i="9"/>
  <c r="AH46" i="9"/>
  <c r="AE46" i="9"/>
  <c r="AM46" i="9"/>
  <c r="AQ46" i="9"/>
  <c r="AY46" i="9"/>
  <c r="AZ46" i="9"/>
  <c r="BA46" i="9"/>
  <c r="BB46" i="9"/>
  <c r="BC46" i="9"/>
  <c r="BD46" i="9"/>
  <c r="BE46" i="9"/>
  <c r="BF46" i="9"/>
  <c r="D47" i="9"/>
  <c r="F47" i="9"/>
  <c r="C47" i="9"/>
  <c r="H47" i="9"/>
  <c r="J47" i="9"/>
  <c r="G47" i="9"/>
  <c r="L47" i="9"/>
  <c r="N47" i="9"/>
  <c r="K47" i="9"/>
  <c r="P47" i="9"/>
  <c r="R47" i="9"/>
  <c r="O47" i="9"/>
  <c r="T47" i="9"/>
  <c r="V47" i="9"/>
  <c r="S47" i="9"/>
  <c r="X47" i="9"/>
  <c r="Z47" i="9"/>
  <c r="W47" i="9"/>
  <c r="AB47" i="9"/>
  <c r="AD47" i="9"/>
  <c r="AA47" i="9"/>
  <c r="AF47" i="9"/>
  <c r="AH47" i="9"/>
  <c r="AE47" i="9"/>
  <c r="AJ47" i="9"/>
  <c r="AL47" i="9"/>
  <c r="AI47" i="9"/>
  <c r="AQ47" i="9"/>
  <c r="AY47" i="9"/>
  <c r="AZ47" i="9"/>
  <c r="BA47" i="9"/>
  <c r="BB47" i="9"/>
  <c r="BC47" i="9"/>
  <c r="BD47" i="9"/>
  <c r="BE47" i="9"/>
  <c r="BF47" i="9"/>
  <c r="BG48" i="9"/>
  <c r="B48" i="9"/>
  <c r="BG47" i="9"/>
  <c r="B47" i="9"/>
  <c r="BG46" i="9"/>
  <c r="B46" i="9"/>
  <c r="BG45" i="9"/>
  <c r="B45" i="9"/>
  <c r="BG44" i="9"/>
  <c r="B44" i="9"/>
  <c r="BG43" i="9"/>
  <c r="B43" i="9"/>
  <c r="BG42" i="9"/>
  <c r="B42" i="9"/>
  <c r="BG41" i="9"/>
  <c r="B41" i="9"/>
  <c r="BG40" i="9"/>
  <c r="B40" i="9"/>
  <c r="BG39" i="9"/>
  <c r="B39" i="9"/>
  <c r="BG38" i="9"/>
  <c r="B38" i="9"/>
  <c r="AQ37" i="9"/>
  <c r="AM37" i="9"/>
  <c r="AI37" i="9"/>
  <c r="AE37" i="9"/>
  <c r="AA37" i="9"/>
  <c r="W37" i="9"/>
  <c r="S37" i="9"/>
  <c r="O37" i="9"/>
  <c r="K37" i="9"/>
  <c r="G37" i="9"/>
  <c r="C37" i="9"/>
  <c r="AR36" i="9"/>
  <c r="AN36" i="9"/>
  <c r="AJ36" i="9"/>
  <c r="AF36" i="9"/>
  <c r="AB36" i="9"/>
  <c r="X36" i="9"/>
  <c r="T36" i="9"/>
  <c r="P36" i="9"/>
  <c r="L36" i="9"/>
  <c r="H36" i="9"/>
  <c r="D36" i="9"/>
  <c r="D33" i="9"/>
  <c r="F33" i="9"/>
  <c r="C33" i="9"/>
  <c r="H33" i="9"/>
  <c r="J33" i="9"/>
  <c r="G33" i="9"/>
  <c r="P33" i="9"/>
  <c r="R33" i="9"/>
  <c r="O33" i="9"/>
  <c r="T33" i="9"/>
  <c r="V33" i="9"/>
  <c r="S33" i="9"/>
  <c r="X33" i="9"/>
  <c r="Z33" i="9"/>
  <c r="W33" i="9"/>
  <c r="AB33" i="9"/>
  <c r="AD33" i="9"/>
  <c r="AA33" i="9"/>
  <c r="AF33" i="9"/>
  <c r="AH33" i="9"/>
  <c r="AE33" i="9"/>
  <c r="AL33" i="9"/>
  <c r="AI33" i="9"/>
  <c r="AN33" i="9"/>
  <c r="AP33" i="9"/>
  <c r="AM33" i="9"/>
  <c r="AR33" i="9"/>
  <c r="AT33" i="9"/>
  <c r="AQ33" i="9"/>
  <c r="AY33" i="9"/>
  <c r="AZ33" i="9"/>
  <c r="BA33" i="9"/>
  <c r="BB33" i="9"/>
  <c r="BC33" i="9"/>
  <c r="BD33" i="9"/>
  <c r="BE33" i="9"/>
  <c r="BF33" i="9"/>
  <c r="AZ22" i="9"/>
  <c r="BA22" i="9"/>
  <c r="BB22" i="9"/>
  <c r="BC22" i="9"/>
  <c r="BD22" i="9"/>
  <c r="BE22" i="9"/>
  <c r="BF22" i="9"/>
  <c r="K23" i="9"/>
  <c r="AI23" i="9"/>
  <c r="AZ23" i="9"/>
  <c r="BA23" i="9"/>
  <c r="BB23" i="9"/>
  <c r="BC23" i="9"/>
  <c r="BD23" i="9"/>
  <c r="BE23" i="9"/>
  <c r="BF23" i="9"/>
  <c r="D24" i="9"/>
  <c r="F24" i="9"/>
  <c r="C24" i="9"/>
  <c r="H24" i="9"/>
  <c r="J24" i="9"/>
  <c r="G24" i="9"/>
  <c r="O24" i="9"/>
  <c r="S24" i="9"/>
  <c r="W24" i="9"/>
  <c r="AA24" i="9"/>
  <c r="AE24" i="9"/>
  <c r="AI24" i="9"/>
  <c r="AM24" i="9"/>
  <c r="AQ24" i="9"/>
  <c r="AZ24" i="9"/>
  <c r="BA24" i="9"/>
  <c r="BB24" i="9"/>
  <c r="BC24" i="9"/>
  <c r="BD24" i="9"/>
  <c r="BE24" i="9"/>
  <c r="BF24" i="9"/>
  <c r="D25" i="9"/>
  <c r="F25" i="9"/>
  <c r="C25" i="9"/>
  <c r="H25" i="9"/>
  <c r="J25" i="9"/>
  <c r="G25" i="9"/>
  <c r="L25" i="9"/>
  <c r="N25" i="9"/>
  <c r="K25" i="9"/>
  <c r="AZ25" i="9"/>
  <c r="BA25" i="9"/>
  <c r="BB25" i="9"/>
  <c r="BC25" i="9"/>
  <c r="BD25" i="9"/>
  <c r="BE25" i="9"/>
  <c r="BF25" i="9"/>
  <c r="H26" i="9"/>
  <c r="J26" i="9"/>
  <c r="G26" i="9"/>
  <c r="L26" i="9"/>
  <c r="N26" i="9"/>
  <c r="K26" i="9"/>
  <c r="P26" i="9"/>
  <c r="R26" i="9"/>
  <c r="O26" i="9"/>
  <c r="AE26" i="9"/>
  <c r="AZ26" i="9"/>
  <c r="BA26" i="9"/>
  <c r="BB26" i="9"/>
  <c r="BC26" i="9"/>
  <c r="BD26" i="9"/>
  <c r="BE26" i="9"/>
  <c r="BF26" i="9"/>
  <c r="D27" i="9"/>
  <c r="F27" i="9"/>
  <c r="C27" i="9"/>
  <c r="H27" i="9"/>
  <c r="J27" i="9"/>
  <c r="G27" i="9"/>
  <c r="L27" i="9"/>
  <c r="N27" i="9"/>
  <c r="K27" i="9"/>
  <c r="P27" i="9"/>
  <c r="R27" i="9"/>
  <c r="O27" i="9"/>
  <c r="T27" i="9"/>
  <c r="V27" i="9"/>
  <c r="S27" i="9"/>
  <c r="AZ27" i="9"/>
  <c r="BA27" i="9"/>
  <c r="BB27" i="9"/>
  <c r="BC27" i="9"/>
  <c r="BD27" i="9"/>
  <c r="BE27" i="9"/>
  <c r="BF27" i="9"/>
  <c r="D28" i="9"/>
  <c r="F28" i="9"/>
  <c r="C28" i="9"/>
  <c r="H28" i="9"/>
  <c r="J28" i="9"/>
  <c r="G28" i="9"/>
  <c r="L28" i="9"/>
  <c r="N28" i="9"/>
  <c r="K28" i="9"/>
  <c r="P28" i="9"/>
  <c r="R28" i="9"/>
  <c r="O28" i="9"/>
  <c r="T28" i="9"/>
  <c r="V28" i="9"/>
  <c r="S28" i="9"/>
  <c r="X28" i="9"/>
  <c r="Z28" i="9"/>
  <c r="W28" i="9"/>
  <c r="AZ28" i="9"/>
  <c r="BA28" i="9"/>
  <c r="BB28" i="9"/>
  <c r="BC28" i="9"/>
  <c r="BD28" i="9"/>
  <c r="BE28" i="9"/>
  <c r="BF28" i="9"/>
  <c r="D29" i="9"/>
  <c r="F29" i="9"/>
  <c r="C29" i="9"/>
  <c r="H29" i="9"/>
  <c r="J29" i="9"/>
  <c r="G29" i="9"/>
  <c r="L29" i="9"/>
  <c r="N29" i="9"/>
  <c r="K29" i="9"/>
  <c r="P29" i="9"/>
  <c r="R29" i="9"/>
  <c r="O29" i="9"/>
  <c r="T29" i="9"/>
  <c r="V29" i="9"/>
  <c r="S29" i="9"/>
  <c r="X29" i="9"/>
  <c r="Z29" i="9"/>
  <c r="W29" i="9"/>
  <c r="AB29" i="9"/>
  <c r="AD29" i="9"/>
  <c r="AA29" i="9"/>
  <c r="AZ29" i="9"/>
  <c r="BA29" i="9"/>
  <c r="BB29" i="9"/>
  <c r="BC29" i="9"/>
  <c r="BD29" i="9"/>
  <c r="BE29" i="9"/>
  <c r="BF29" i="9"/>
  <c r="D30" i="9"/>
  <c r="F30" i="9"/>
  <c r="C30" i="9"/>
  <c r="H30" i="9"/>
  <c r="J30" i="9"/>
  <c r="G30" i="9"/>
  <c r="L30" i="9"/>
  <c r="N30" i="9"/>
  <c r="K30" i="9"/>
  <c r="P30" i="9"/>
  <c r="R30" i="9"/>
  <c r="O30" i="9"/>
  <c r="T30" i="9"/>
  <c r="V30" i="9"/>
  <c r="S30" i="9"/>
  <c r="X30" i="9"/>
  <c r="Z30" i="9"/>
  <c r="W30" i="9"/>
  <c r="AB30" i="9"/>
  <c r="AD30" i="9"/>
  <c r="AA30" i="9"/>
  <c r="AF30" i="9"/>
  <c r="AH30" i="9"/>
  <c r="AE30" i="9"/>
  <c r="AZ30" i="9"/>
  <c r="BA30" i="9"/>
  <c r="BB30" i="9"/>
  <c r="BC30" i="9"/>
  <c r="BD30" i="9"/>
  <c r="BE30" i="9"/>
  <c r="BF30" i="9"/>
  <c r="D31" i="9"/>
  <c r="F31" i="9"/>
  <c r="C31" i="9"/>
  <c r="H31" i="9"/>
  <c r="J31" i="9"/>
  <c r="G31" i="9"/>
  <c r="L31" i="9"/>
  <c r="N31" i="9"/>
  <c r="K31" i="9"/>
  <c r="P31" i="9"/>
  <c r="R31" i="9"/>
  <c r="O31" i="9"/>
  <c r="T31" i="9"/>
  <c r="V31" i="9"/>
  <c r="S31" i="9"/>
  <c r="X31" i="9"/>
  <c r="Z31" i="9"/>
  <c r="W31" i="9"/>
  <c r="AB31" i="9"/>
  <c r="AD31" i="9"/>
  <c r="AA31" i="9"/>
  <c r="AF31" i="9"/>
  <c r="AH31" i="9"/>
  <c r="AE31" i="9"/>
  <c r="AJ31" i="9"/>
  <c r="AL31" i="9"/>
  <c r="AI31" i="9"/>
  <c r="AZ31" i="9"/>
  <c r="BA31" i="9"/>
  <c r="BB31" i="9"/>
  <c r="BC31" i="9"/>
  <c r="BD31" i="9"/>
  <c r="BE31" i="9"/>
  <c r="BF31" i="9"/>
  <c r="D32" i="9"/>
  <c r="F32" i="9"/>
  <c r="C32" i="9"/>
  <c r="H32" i="9"/>
  <c r="J32" i="9"/>
  <c r="G32" i="9"/>
  <c r="L32" i="9"/>
  <c r="N32" i="9"/>
  <c r="K32" i="9"/>
  <c r="P32" i="9"/>
  <c r="R32" i="9"/>
  <c r="O32" i="9"/>
  <c r="T32" i="9"/>
  <c r="V32" i="9"/>
  <c r="S32" i="9"/>
  <c r="X32" i="9"/>
  <c r="Z32" i="9"/>
  <c r="W32" i="9"/>
  <c r="AF32" i="9"/>
  <c r="AH32" i="9"/>
  <c r="AE32" i="9"/>
  <c r="AJ32" i="9"/>
  <c r="AL32" i="9"/>
  <c r="AI32" i="9"/>
  <c r="AP32" i="9"/>
  <c r="AM32" i="9"/>
  <c r="AZ32" i="9"/>
  <c r="BA32" i="9"/>
  <c r="BB32" i="9"/>
  <c r="BC32" i="9"/>
  <c r="BD32" i="9"/>
  <c r="BE32" i="9"/>
  <c r="BF32" i="9"/>
  <c r="BG33" i="9"/>
  <c r="B33" i="9"/>
  <c r="BG32" i="9"/>
  <c r="B32" i="9"/>
  <c r="BG31" i="9"/>
  <c r="B31" i="9"/>
  <c r="BG30" i="9"/>
  <c r="B30" i="9"/>
  <c r="BG29" i="9"/>
  <c r="B29" i="9"/>
  <c r="BG28" i="9"/>
  <c r="B28" i="9"/>
  <c r="BG27" i="9"/>
  <c r="B27" i="9"/>
  <c r="BG26" i="9"/>
  <c r="B26" i="9"/>
  <c r="BG25" i="9"/>
  <c r="B25" i="9"/>
  <c r="BG24" i="9"/>
  <c r="B24" i="9"/>
  <c r="BG23" i="9"/>
  <c r="B23" i="9"/>
  <c r="BG22" i="9"/>
  <c r="B22" i="9"/>
  <c r="AU21" i="9"/>
  <c r="AQ21" i="9"/>
  <c r="AM21" i="9"/>
  <c r="AI21" i="9"/>
  <c r="AE21" i="9"/>
  <c r="AA21" i="9"/>
  <c r="W21" i="9"/>
  <c r="S21" i="9"/>
  <c r="O21" i="9"/>
  <c r="K21" i="9"/>
  <c r="G21" i="9"/>
  <c r="C21" i="9"/>
  <c r="AV20" i="9"/>
  <c r="AR20" i="9"/>
  <c r="AN20" i="9"/>
  <c r="AJ20" i="9"/>
  <c r="AF20" i="9"/>
  <c r="AB20" i="9"/>
  <c r="X20" i="9"/>
  <c r="T20" i="9"/>
  <c r="P20" i="9"/>
  <c r="L20" i="9"/>
  <c r="H20" i="9"/>
  <c r="D20" i="9"/>
  <c r="W6" i="9"/>
  <c r="AZ6" i="9"/>
  <c r="BA6" i="9"/>
  <c r="BB6" i="9"/>
  <c r="BC6" i="9"/>
  <c r="BD6" i="9"/>
  <c r="BE6" i="9"/>
  <c r="BF6" i="9"/>
  <c r="D17" i="9"/>
  <c r="F17" i="9"/>
  <c r="C17" i="9"/>
  <c r="H17" i="9"/>
  <c r="J17" i="9"/>
  <c r="G17" i="9"/>
  <c r="L17" i="9"/>
  <c r="N17" i="9"/>
  <c r="K17" i="9"/>
  <c r="P17" i="9"/>
  <c r="R17" i="9"/>
  <c r="O17" i="9"/>
  <c r="T17" i="9"/>
  <c r="V17" i="9"/>
  <c r="S17" i="9"/>
  <c r="X17" i="9"/>
  <c r="Z17" i="9"/>
  <c r="W17" i="9"/>
  <c r="AB17" i="9"/>
  <c r="AD17" i="9"/>
  <c r="AA17" i="9"/>
  <c r="AF17" i="9"/>
  <c r="AH17" i="9"/>
  <c r="AE17" i="9"/>
  <c r="AJ17" i="9"/>
  <c r="AL17" i="9"/>
  <c r="AI17" i="9"/>
  <c r="AN17" i="9"/>
  <c r="AP17" i="9"/>
  <c r="AM17" i="9"/>
  <c r="AR17" i="9"/>
  <c r="AT17" i="9"/>
  <c r="AQ17" i="9"/>
  <c r="AY17" i="9"/>
  <c r="AZ17" i="9"/>
  <c r="BA17" i="9"/>
  <c r="BB17" i="9"/>
  <c r="BC17" i="9"/>
  <c r="BD17" i="9"/>
  <c r="BE17" i="9"/>
  <c r="BF17" i="9"/>
  <c r="D16" i="9"/>
  <c r="F16" i="9"/>
  <c r="C16" i="9"/>
  <c r="H16" i="9"/>
  <c r="J16" i="9"/>
  <c r="G16" i="9"/>
  <c r="L16" i="9"/>
  <c r="N16" i="9"/>
  <c r="K16" i="9"/>
  <c r="P16" i="9"/>
  <c r="R16" i="9"/>
  <c r="O16" i="9"/>
  <c r="T16" i="9"/>
  <c r="V16" i="9"/>
  <c r="S16" i="9"/>
  <c r="X16" i="9"/>
  <c r="Z16" i="9"/>
  <c r="W16" i="9"/>
  <c r="AB16" i="9"/>
  <c r="AD16" i="9"/>
  <c r="AA16" i="9"/>
  <c r="AF16" i="9"/>
  <c r="AH16" i="9"/>
  <c r="AE16" i="9"/>
  <c r="AJ16" i="9"/>
  <c r="AL16" i="9"/>
  <c r="AI16" i="9"/>
  <c r="AN16" i="9"/>
  <c r="AP16" i="9"/>
  <c r="AM16" i="9"/>
  <c r="AY16" i="9"/>
  <c r="AZ16" i="9"/>
  <c r="BA16" i="9"/>
  <c r="BB16" i="9"/>
  <c r="BC16" i="9"/>
  <c r="BD16" i="9"/>
  <c r="BE16" i="9"/>
  <c r="BF16" i="9"/>
  <c r="D15" i="9"/>
  <c r="F15" i="9"/>
  <c r="C15" i="9"/>
  <c r="H15" i="9"/>
  <c r="J15" i="9"/>
  <c r="G15" i="9"/>
  <c r="L15" i="9"/>
  <c r="N15" i="9"/>
  <c r="K15" i="9"/>
  <c r="P15" i="9"/>
  <c r="R15" i="9"/>
  <c r="O15" i="9"/>
  <c r="T15" i="9"/>
  <c r="V15" i="9"/>
  <c r="S15" i="9"/>
  <c r="X15" i="9"/>
  <c r="Z15" i="9"/>
  <c r="W15" i="9"/>
  <c r="AB15" i="9"/>
  <c r="AD15" i="9"/>
  <c r="AA15" i="9"/>
  <c r="AF15" i="9"/>
  <c r="AH15" i="9"/>
  <c r="AE15" i="9"/>
  <c r="AJ15" i="9"/>
  <c r="AL15" i="9"/>
  <c r="AI15" i="9"/>
  <c r="AY15" i="9"/>
  <c r="AZ15" i="9"/>
  <c r="BA15" i="9"/>
  <c r="BB15" i="9"/>
  <c r="BC15" i="9"/>
  <c r="BD15" i="9"/>
  <c r="BE15" i="9"/>
  <c r="BF15" i="9"/>
  <c r="D14" i="9"/>
  <c r="F14" i="9"/>
  <c r="C14" i="9"/>
  <c r="H14" i="9"/>
  <c r="J14" i="9"/>
  <c r="G14" i="9"/>
  <c r="L14" i="9"/>
  <c r="N14" i="9"/>
  <c r="K14" i="9"/>
  <c r="P14" i="9"/>
  <c r="R14" i="9"/>
  <c r="O14" i="9"/>
  <c r="T14" i="9"/>
  <c r="V14" i="9"/>
  <c r="S14" i="9"/>
  <c r="X14" i="9"/>
  <c r="Z14" i="9"/>
  <c r="W14" i="9"/>
  <c r="AB14" i="9"/>
  <c r="AD14" i="9"/>
  <c r="AA14" i="9"/>
  <c r="AF14" i="9"/>
  <c r="AH14" i="9"/>
  <c r="AE14" i="9"/>
  <c r="AZ14" i="9"/>
  <c r="BA14" i="9"/>
  <c r="BB14" i="9"/>
  <c r="BC14" i="9"/>
  <c r="BD14" i="9"/>
  <c r="BE14" i="9"/>
  <c r="BF14" i="9"/>
  <c r="D13" i="9"/>
  <c r="F13" i="9"/>
  <c r="C13" i="9"/>
  <c r="H13" i="9"/>
  <c r="J13" i="9"/>
  <c r="G13" i="9"/>
  <c r="L13" i="9"/>
  <c r="N13" i="9"/>
  <c r="K13" i="9"/>
  <c r="P13" i="9"/>
  <c r="R13" i="9"/>
  <c r="O13" i="9"/>
  <c r="T13" i="9"/>
  <c r="V13" i="9"/>
  <c r="S13" i="9"/>
  <c r="Z13" i="9"/>
  <c r="W13" i="9"/>
  <c r="AB13" i="9"/>
  <c r="AD13" i="9"/>
  <c r="AA13" i="9"/>
  <c r="AZ13" i="9"/>
  <c r="BA13" i="9"/>
  <c r="BB13" i="9"/>
  <c r="BC13" i="9"/>
  <c r="BD13" i="9"/>
  <c r="BE13" i="9"/>
  <c r="BF13" i="9"/>
  <c r="D12" i="9"/>
  <c r="F12" i="9"/>
  <c r="C12" i="9"/>
  <c r="H12" i="9"/>
  <c r="J12" i="9"/>
  <c r="G12" i="9"/>
  <c r="L12" i="9"/>
  <c r="N12" i="9"/>
  <c r="K12" i="9"/>
  <c r="P12" i="9"/>
  <c r="R12" i="9"/>
  <c r="O12" i="9"/>
  <c r="T12" i="9"/>
  <c r="V12" i="9"/>
  <c r="S12" i="9"/>
  <c r="X12" i="9"/>
  <c r="Z12" i="9"/>
  <c r="W12" i="9"/>
  <c r="AZ12" i="9"/>
  <c r="BA12" i="9"/>
  <c r="BB12" i="9"/>
  <c r="BC12" i="9"/>
  <c r="BD12" i="9"/>
  <c r="BE12" i="9"/>
  <c r="BF12" i="9"/>
  <c r="D11" i="9"/>
  <c r="F11" i="9"/>
  <c r="C11" i="9"/>
  <c r="H11" i="9"/>
  <c r="J11" i="9"/>
  <c r="G11" i="9"/>
  <c r="L11" i="9"/>
  <c r="N11" i="9"/>
  <c r="K11" i="9"/>
  <c r="P11" i="9"/>
  <c r="R11" i="9"/>
  <c r="O11" i="9"/>
  <c r="T11" i="9"/>
  <c r="V11" i="9"/>
  <c r="S11" i="9"/>
  <c r="AE11" i="9"/>
  <c r="AZ11" i="9"/>
  <c r="BA11" i="9"/>
  <c r="BB11" i="9"/>
  <c r="BC11" i="9"/>
  <c r="BD11" i="9"/>
  <c r="BE11" i="9"/>
  <c r="BF11" i="9"/>
  <c r="D10" i="9"/>
  <c r="F10" i="9"/>
  <c r="C10" i="9"/>
  <c r="H10" i="9"/>
  <c r="J10" i="9"/>
  <c r="G10" i="9"/>
  <c r="L10" i="9"/>
  <c r="N10" i="9"/>
  <c r="K10" i="9"/>
  <c r="P10" i="9"/>
  <c r="R10" i="9"/>
  <c r="O10" i="9"/>
  <c r="AZ10" i="9"/>
  <c r="BA10" i="9"/>
  <c r="BB10" i="9"/>
  <c r="BC10" i="9"/>
  <c r="BD10" i="9"/>
  <c r="BE10" i="9"/>
  <c r="BF10" i="9"/>
  <c r="D9" i="9"/>
  <c r="F9" i="9"/>
  <c r="C9" i="9"/>
  <c r="H9" i="9"/>
  <c r="J9" i="9"/>
  <c r="G9" i="9"/>
  <c r="L9" i="9"/>
  <c r="N9" i="9"/>
  <c r="K9" i="9"/>
  <c r="AZ9" i="9"/>
  <c r="BA9" i="9"/>
  <c r="BB9" i="9"/>
  <c r="BC9" i="9"/>
  <c r="BD9" i="9"/>
  <c r="BE9" i="9"/>
  <c r="BF9" i="9"/>
  <c r="D8" i="9"/>
  <c r="F8" i="9"/>
  <c r="C8" i="9"/>
  <c r="H8" i="9"/>
  <c r="J8" i="9"/>
  <c r="G8" i="9"/>
  <c r="AZ8" i="9"/>
  <c r="BA8" i="9"/>
  <c r="BB8" i="9"/>
  <c r="BC8" i="9"/>
  <c r="BD8" i="9"/>
  <c r="BE8" i="9"/>
  <c r="BF8" i="9"/>
  <c r="AZ7" i="9"/>
  <c r="BA7" i="9"/>
  <c r="BB7" i="9"/>
  <c r="BC7" i="9"/>
  <c r="BD7" i="9"/>
  <c r="BE7" i="9"/>
  <c r="BF7" i="9"/>
  <c r="B17" i="9"/>
  <c r="AU5" i="9"/>
  <c r="B16" i="9"/>
  <c r="B15" i="9"/>
  <c r="B14" i="9"/>
  <c r="B13" i="9"/>
  <c r="AE5" i="9"/>
  <c r="B12" i="9"/>
  <c r="AA5" i="9"/>
  <c r="B11" i="9"/>
  <c r="W5" i="9"/>
  <c r="B10" i="9"/>
  <c r="S5" i="9"/>
  <c r="B9" i="9"/>
  <c r="O5" i="9"/>
  <c r="B8" i="9"/>
  <c r="K5" i="9"/>
  <c r="B7" i="9"/>
  <c r="G5" i="9"/>
  <c r="B6" i="9"/>
  <c r="C5" i="9"/>
  <c r="D4" i="9"/>
  <c r="H4" i="9"/>
  <c r="L4" i="9"/>
  <c r="P4" i="9"/>
  <c r="T4" i="9"/>
  <c r="X4" i="9"/>
  <c r="AB4" i="9"/>
  <c r="AF4" i="9"/>
  <c r="AV4" i="9"/>
  <c r="BG17" i="9"/>
  <c r="BG12" i="9"/>
  <c r="BG9" i="9"/>
  <c r="BG13" i="9"/>
  <c r="BG15" i="9"/>
  <c r="BG11" i="9"/>
  <c r="BG16" i="9"/>
  <c r="BG10" i="9"/>
  <c r="BG7" i="9"/>
  <c r="BG6" i="9"/>
  <c r="BG8" i="9"/>
  <c r="BG14" i="9"/>
</calcChain>
</file>

<file path=xl/sharedStrings.xml><?xml version="1.0" encoding="utf-8"?>
<sst xmlns="http://schemas.openxmlformats.org/spreadsheetml/2006/main" count="616" uniqueCount="141">
  <si>
    <t>勝</t>
    <rPh sb="0" eb="1">
      <t>カ</t>
    </rPh>
    <phoneticPr fontId="2"/>
  </si>
  <si>
    <t>負</t>
    <rPh sb="0" eb="1">
      <t>マ</t>
    </rPh>
    <phoneticPr fontId="2"/>
  </si>
  <si>
    <t>分</t>
    <rPh sb="0" eb="1">
      <t>ワ</t>
    </rPh>
    <phoneticPr fontId="2"/>
  </si>
  <si>
    <t>勝点</t>
    <rPh sb="0" eb="1">
      <t>カ</t>
    </rPh>
    <rPh sb="1" eb="2">
      <t>テン</t>
    </rPh>
    <phoneticPr fontId="2"/>
  </si>
  <si>
    <t>得点</t>
    <rPh sb="0" eb="2">
      <t>トクテン</t>
    </rPh>
    <phoneticPr fontId="2"/>
  </si>
  <si>
    <t>失点</t>
    <rPh sb="0" eb="2">
      <t>シッテン</t>
    </rPh>
    <phoneticPr fontId="2"/>
  </si>
  <si>
    <t>得失</t>
    <rPh sb="0" eb="1">
      <t>トク</t>
    </rPh>
    <rPh sb="1" eb="2">
      <t>シツ</t>
    </rPh>
    <phoneticPr fontId="2"/>
  </si>
  <si>
    <t>順位</t>
    <rPh sb="0" eb="2">
      <t>ジュンイ</t>
    </rPh>
    <phoneticPr fontId="2"/>
  </si>
  <si>
    <t>１部</t>
    <rPh sb="1" eb="2">
      <t>ブ</t>
    </rPh>
    <phoneticPr fontId="2"/>
  </si>
  <si>
    <t>【1部】</t>
    <rPh sb="2" eb="3">
      <t>ブ</t>
    </rPh>
    <phoneticPr fontId="2"/>
  </si>
  <si>
    <t>【２部　Ｂブロック】</t>
    <rPh sb="2" eb="3">
      <t>ブ</t>
    </rPh>
    <phoneticPr fontId="2"/>
  </si>
  <si>
    <t>２部　Ａブロック</t>
    <rPh sb="1" eb="2">
      <t>ブ</t>
    </rPh>
    <phoneticPr fontId="2"/>
  </si>
  <si>
    <t>２部　Ｂブロック</t>
    <rPh sb="1" eb="2">
      <t>ブ</t>
    </rPh>
    <phoneticPr fontId="2"/>
  </si>
  <si>
    <t>　</t>
    <phoneticPr fontId="2"/>
  </si>
  <si>
    <t>新規</t>
    <rPh sb="0" eb="2">
      <t>シンキ</t>
    </rPh>
    <phoneticPr fontId="2"/>
  </si>
  <si>
    <t>ブロック委員</t>
    <phoneticPr fontId="2"/>
  </si>
  <si>
    <t>-</t>
  </si>
  <si>
    <t>≪リーグ戦開催推奨日≫</t>
    <rPh sb="4" eb="5">
      <t>セン</t>
    </rPh>
    <rPh sb="5" eb="7">
      <t>カイサイ</t>
    </rPh>
    <rPh sb="7" eb="9">
      <t>スイショウ</t>
    </rPh>
    <rPh sb="9" eb="10">
      <t>ビ</t>
    </rPh>
    <phoneticPr fontId="2"/>
  </si>
  <si>
    <t>集計</t>
    <rPh sb="0" eb="2">
      <t>シュウケイ</t>
    </rPh>
    <phoneticPr fontId="2"/>
  </si>
  <si>
    <t>尾西ＦＣ</t>
    <rPh sb="0" eb="2">
      <t>ビサイ</t>
    </rPh>
    <phoneticPr fontId="2"/>
  </si>
  <si>
    <t>Aブロック1位</t>
    <rPh sb="6" eb="7">
      <t>イ</t>
    </rPh>
    <phoneticPr fontId="2"/>
  </si>
  <si>
    <t>Cブロック４位</t>
    <rPh sb="6" eb="7">
      <t>イ</t>
    </rPh>
    <phoneticPr fontId="2"/>
  </si>
  <si>
    <t>AIFA第3回津留建設工業リーグ2024西尾張リーグU-11</t>
    <rPh sb="4" eb="5">
      <t>ダイ</t>
    </rPh>
    <rPh sb="6" eb="7">
      <t>カイ</t>
    </rPh>
    <rPh sb="7" eb="9">
      <t>ツル</t>
    </rPh>
    <rPh sb="9" eb="11">
      <t>ケンセツ</t>
    </rPh>
    <rPh sb="11" eb="13">
      <t>コウギョウ</t>
    </rPh>
    <rPh sb="20" eb="21">
      <t>ニシ</t>
    </rPh>
    <rPh sb="21" eb="23">
      <t>オワリ</t>
    </rPh>
    <phoneticPr fontId="2"/>
  </si>
  <si>
    <t>Aブロック５位</t>
    <rPh sb="6" eb="7">
      <t>イ</t>
    </rPh>
    <phoneticPr fontId="2"/>
  </si>
  <si>
    <t>Cブロック６位</t>
    <rPh sb="6" eb="7">
      <t>イ</t>
    </rPh>
    <phoneticPr fontId="2"/>
  </si>
  <si>
    <t>Bブロック6位</t>
    <rPh sb="6" eb="7">
      <t>イ</t>
    </rPh>
    <phoneticPr fontId="2"/>
  </si>
  <si>
    <t>Bブロック7位</t>
    <rPh sb="6" eb="7">
      <t>イ</t>
    </rPh>
    <phoneticPr fontId="2"/>
  </si>
  <si>
    <t>Cブロック7位</t>
    <rPh sb="6" eb="7">
      <t>イ</t>
    </rPh>
    <phoneticPr fontId="2"/>
  </si>
  <si>
    <t>Aブロック９位</t>
    <rPh sb="6" eb="7">
      <t>イ</t>
    </rPh>
    <phoneticPr fontId="2"/>
  </si>
  <si>
    <t>Bブロック9位</t>
    <rPh sb="6" eb="7">
      <t>イ</t>
    </rPh>
    <phoneticPr fontId="2"/>
  </si>
  <si>
    <t>Bブロック１０位</t>
    <rPh sb="7" eb="8">
      <t>イ</t>
    </rPh>
    <phoneticPr fontId="2"/>
  </si>
  <si>
    <t>Aブロック１０位</t>
    <rPh sb="7" eb="8">
      <t>イ</t>
    </rPh>
    <phoneticPr fontId="2"/>
  </si>
  <si>
    <t>Bブロック5位</t>
    <rPh sb="6" eb="7">
      <t>イ</t>
    </rPh>
    <phoneticPr fontId="2"/>
  </si>
  <si>
    <t>Cブロック5位</t>
    <rPh sb="6" eb="7">
      <t>イ</t>
    </rPh>
    <phoneticPr fontId="2"/>
  </si>
  <si>
    <t>Aブロック6位</t>
    <rPh sb="6" eb="7">
      <t>イ</t>
    </rPh>
    <phoneticPr fontId="2"/>
  </si>
  <si>
    <t>Aブロック７位</t>
    <rPh sb="6" eb="7">
      <t>イ</t>
    </rPh>
    <phoneticPr fontId="2"/>
  </si>
  <si>
    <t>Cブロック8位</t>
    <rPh sb="6" eb="7">
      <t>イ</t>
    </rPh>
    <phoneticPr fontId="2"/>
  </si>
  <si>
    <t>Aブロック8位</t>
    <rPh sb="6" eb="7">
      <t>イ</t>
    </rPh>
    <phoneticPr fontId="2"/>
  </si>
  <si>
    <t>Cブロック9位</t>
    <rPh sb="6" eb="7">
      <t>イ</t>
    </rPh>
    <phoneticPr fontId="2"/>
  </si>
  <si>
    <t>Cブロック10位</t>
    <rPh sb="7" eb="8">
      <t>イ</t>
    </rPh>
    <phoneticPr fontId="2"/>
  </si>
  <si>
    <t>AIFA第3回津留建設工業リーグ2024西尾張リーグU-11</t>
    <phoneticPr fontId="2"/>
  </si>
  <si>
    <t>エルニーニョ美和</t>
    <rPh sb="6" eb="8">
      <t>ミワ</t>
    </rPh>
    <phoneticPr fontId="2"/>
  </si>
  <si>
    <t>Bブロック1位</t>
    <rPh sb="6" eb="7">
      <t>イ</t>
    </rPh>
    <phoneticPr fontId="2"/>
  </si>
  <si>
    <t>Cブロック1位</t>
    <rPh sb="6" eb="7">
      <t>イ</t>
    </rPh>
    <phoneticPr fontId="2"/>
  </si>
  <si>
    <t>Aブロック2位</t>
    <rPh sb="6" eb="7">
      <t>イ</t>
    </rPh>
    <phoneticPr fontId="2"/>
  </si>
  <si>
    <t>Bブロック2位</t>
    <rPh sb="6" eb="7">
      <t>イ</t>
    </rPh>
    <phoneticPr fontId="2"/>
  </si>
  <si>
    <t>Cブロック２位</t>
    <rPh sb="6" eb="7">
      <t>イ</t>
    </rPh>
    <phoneticPr fontId="2"/>
  </si>
  <si>
    <t>Aブロック３位</t>
    <rPh sb="6" eb="7">
      <t>イ</t>
    </rPh>
    <phoneticPr fontId="2"/>
  </si>
  <si>
    <t>Bブロック３位</t>
    <rPh sb="6" eb="7">
      <t>イ</t>
    </rPh>
    <phoneticPr fontId="2"/>
  </si>
  <si>
    <t>Cブロック３位</t>
    <rPh sb="6" eb="7">
      <t>イ</t>
    </rPh>
    <phoneticPr fontId="2"/>
  </si>
  <si>
    <t>Aブロック４位</t>
    <rPh sb="6" eb="7">
      <t>イ</t>
    </rPh>
    <phoneticPr fontId="2"/>
  </si>
  <si>
    <t>Bブロック４位</t>
    <rPh sb="6" eb="7">
      <t>イ</t>
    </rPh>
    <phoneticPr fontId="2"/>
  </si>
  <si>
    <t>エルニーニョ美和</t>
    <rPh sb="6" eb="8">
      <t>ビワ</t>
    </rPh>
    <phoneticPr fontId="2"/>
  </si>
  <si>
    <t>２部Bブロック</t>
    <rPh sb="1" eb="2">
      <t>ブ</t>
    </rPh>
    <phoneticPr fontId="2"/>
  </si>
  <si>
    <t>尾張ＦＣ Ａ</t>
    <rPh sb="0" eb="2">
      <t>オワリ</t>
    </rPh>
    <phoneticPr fontId="2"/>
  </si>
  <si>
    <t>ＦＣ市江</t>
    <rPh sb="2" eb="4">
      <t>イチエ</t>
    </rPh>
    <phoneticPr fontId="2"/>
  </si>
  <si>
    <t>一宮ＦＣ Ａ</t>
    <rPh sb="0" eb="2">
      <t>イチノミヤ</t>
    </rPh>
    <phoneticPr fontId="2"/>
  </si>
  <si>
    <t>愛知ＦＣ一宮Ａ</t>
    <rPh sb="0" eb="2">
      <t>アイチ</t>
    </rPh>
    <rPh sb="4" eb="6">
      <t>イチノミヤ</t>
    </rPh>
    <phoneticPr fontId="2"/>
  </si>
  <si>
    <t>クレバーフットＡ</t>
    <phoneticPr fontId="2"/>
  </si>
  <si>
    <t>Ｆ.Ｃ.ＤＩＶＩＮＥ Ａ</t>
    <phoneticPr fontId="2"/>
  </si>
  <si>
    <t>クレバーフットＢ</t>
    <phoneticPr fontId="2"/>
  </si>
  <si>
    <t>アクアＪＦＣ愛西</t>
    <rPh sb="6" eb="8">
      <t>アイサイ</t>
    </rPh>
    <phoneticPr fontId="2"/>
  </si>
  <si>
    <t>Ｆ.Ｃ ＫＯＮＡＮ</t>
    <phoneticPr fontId="2"/>
  </si>
  <si>
    <t>ＦＣ ｇｏｌａｚｏｇｏｌ一宮</t>
    <rPh sb="3" eb="14">
      <t>ＧＯＬＡＺＯＧＯＬイチノミヤ</t>
    </rPh>
    <phoneticPr fontId="2"/>
  </si>
  <si>
    <t>モノリスＦＣ</t>
    <phoneticPr fontId="2"/>
  </si>
  <si>
    <t>尾張ＦＣ Ｂ</t>
    <rPh sb="0" eb="2">
      <t>オワリ</t>
    </rPh>
    <phoneticPr fontId="2"/>
  </si>
  <si>
    <t>一宮ＦＣ Ｂ</t>
    <rPh sb="0" eb="2">
      <t>イチノミヤ</t>
    </rPh>
    <phoneticPr fontId="2"/>
  </si>
  <si>
    <t>Ｌｉｖｅｎｔ</t>
    <phoneticPr fontId="2"/>
  </si>
  <si>
    <t>尾西ＳＳ</t>
    <rPh sb="0" eb="2">
      <t>ビサイ</t>
    </rPh>
    <phoneticPr fontId="2"/>
  </si>
  <si>
    <t>ドルフィンＦＣ Ｂ</t>
    <phoneticPr fontId="2"/>
  </si>
  <si>
    <t>岩倉ＦＣフォルテ</t>
    <rPh sb="0" eb="2">
      <t>イワクラ</t>
    </rPh>
    <phoneticPr fontId="2"/>
  </si>
  <si>
    <t>犬山クラブＢ</t>
    <rPh sb="0" eb="2">
      <t>イヌヤマ</t>
    </rPh>
    <phoneticPr fontId="2"/>
  </si>
  <si>
    <t>祖父江少年ＳＣ</t>
    <rPh sb="0" eb="3">
      <t>ソブエ</t>
    </rPh>
    <rPh sb="3" eb="5">
      <t>ショウネン</t>
    </rPh>
    <phoneticPr fontId="2"/>
  </si>
  <si>
    <t>扶桑ＦＣ</t>
    <rPh sb="0" eb="2">
      <t>フソウ</t>
    </rPh>
    <phoneticPr fontId="2"/>
  </si>
  <si>
    <t>津島ＡＦＣ</t>
    <rPh sb="0" eb="2">
      <t>ツシマ</t>
    </rPh>
    <phoneticPr fontId="2"/>
  </si>
  <si>
    <t>ＳＡＫＵＲＡ ＦＣ</t>
    <phoneticPr fontId="2"/>
  </si>
  <si>
    <t>犬山クラブＡ</t>
    <rPh sb="0" eb="2">
      <t>イヌヤマ</t>
    </rPh>
    <phoneticPr fontId="2"/>
  </si>
  <si>
    <t>弥富ＪＳＳ</t>
    <rPh sb="0" eb="2">
      <t>ヤトミ</t>
    </rPh>
    <phoneticPr fontId="2"/>
  </si>
  <si>
    <t>アシストＦＣ</t>
    <phoneticPr fontId="2"/>
  </si>
  <si>
    <t>Ｆ.Ｃ.ＤＩＶＩＮＥ Ｂ</t>
    <phoneticPr fontId="2"/>
  </si>
  <si>
    <t>木曽川ＳＳＳ</t>
    <rPh sb="0" eb="3">
      <t>キソガワ</t>
    </rPh>
    <phoneticPr fontId="2"/>
  </si>
  <si>
    <t>ＰｏｓｉｔｉｖｏＦＣ</t>
    <phoneticPr fontId="2"/>
  </si>
  <si>
    <t>丹陽ＦＣ/ｒａｂｏｎａ一宮</t>
    <phoneticPr fontId="2"/>
  </si>
  <si>
    <t>愛知ＦＣ一宮Ｂ</t>
    <phoneticPr fontId="2"/>
  </si>
  <si>
    <t>ＡＩＳＡＩ ＦＣ</t>
    <phoneticPr fontId="2"/>
  </si>
  <si>
    <t>【　　犬山クラブＢ　　】</t>
    <rPh sb="3" eb="5">
      <t>イヌヤマ</t>
    </rPh>
    <phoneticPr fontId="2"/>
  </si>
  <si>
    <t>【　　ＳＡＫＵＲＡ ＦＣ　　】</t>
    <phoneticPr fontId="2"/>
  </si>
  <si>
    <t>【　　　尾西ＦＣ　　　】</t>
    <rPh sb="4" eb="6">
      <t>ビサイ</t>
    </rPh>
    <phoneticPr fontId="2"/>
  </si>
  <si>
    <t>ドルフィンＦＣ Ａ</t>
    <phoneticPr fontId="2"/>
  </si>
  <si>
    <t>○</t>
    <phoneticPr fontId="2"/>
  </si>
  <si>
    <t>○</t>
    <phoneticPr fontId="2"/>
  </si>
  <si>
    <t>●</t>
    <phoneticPr fontId="2"/>
  </si>
  <si>
    <t>○</t>
    <phoneticPr fontId="2"/>
  </si>
  <si>
    <t>○</t>
    <phoneticPr fontId="2"/>
  </si>
  <si>
    <t>●</t>
    <phoneticPr fontId="2"/>
  </si>
  <si>
    <t>○</t>
    <phoneticPr fontId="2"/>
  </si>
  <si>
    <t>○</t>
    <phoneticPr fontId="2"/>
  </si>
  <si>
    <t>○</t>
    <phoneticPr fontId="2"/>
  </si>
  <si>
    <t>△</t>
    <phoneticPr fontId="2"/>
  </si>
  <si>
    <t>○</t>
    <phoneticPr fontId="2"/>
  </si>
  <si>
    <t>○</t>
    <phoneticPr fontId="2"/>
  </si>
  <si>
    <t>○</t>
    <phoneticPr fontId="2"/>
  </si>
  <si>
    <t>○</t>
    <phoneticPr fontId="2"/>
  </si>
  <si>
    <t>●</t>
    <phoneticPr fontId="2"/>
  </si>
  <si>
    <t>ＴＲＹ愛知</t>
    <rPh sb="3" eb="5">
      <t>アイチ</t>
    </rPh>
    <phoneticPr fontId="2"/>
  </si>
  <si>
    <t>△</t>
    <phoneticPr fontId="2"/>
  </si>
  <si>
    <t>○</t>
    <phoneticPr fontId="2"/>
  </si>
  <si>
    <t>●</t>
    <phoneticPr fontId="2"/>
  </si>
  <si>
    <t>●</t>
    <phoneticPr fontId="2"/>
  </si>
  <si>
    <t>○</t>
    <phoneticPr fontId="2"/>
  </si>
  <si>
    <t>○</t>
    <phoneticPr fontId="2"/>
  </si>
  <si>
    <t>○</t>
    <phoneticPr fontId="2"/>
  </si>
  <si>
    <t>●</t>
    <phoneticPr fontId="2"/>
  </si>
  <si>
    <t>○</t>
    <phoneticPr fontId="2"/>
  </si>
  <si>
    <t>○</t>
    <phoneticPr fontId="2"/>
  </si>
  <si>
    <t>○</t>
    <phoneticPr fontId="2"/>
  </si>
  <si>
    <t>●</t>
    <phoneticPr fontId="2"/>
  </si>
  <si>
    <t>○</t>
    <phoneticPr fontId="2"/>
  </si>
  <si>
    <t>△</t>
    <phoneticPr fontId="2"/>
  </si>
  <si>
    <t>△</t>
    <phoneticPr fontId="2"/>
  </si>
  <si>
    <t>〇</t>
    <phoneticPr fontId="2"/>
  </si>
  <si>
    <t>〇</t>
    <phoneticPr fontId="2"/>
  </si>
  <si>
    <t>〇</t>
    <phoneticPr fontId="2"/>
  </si>
  <si>
    <t>●</t>
    <phoneticPr fontId="2"/>
  </si>
  <si>
    <t>〇</t>
    <phoneticPr fontId="2"/>
  </si>
  <si>
    <t>〇</t>
    <phoneticPr fontId="2"/>
  </si>
  <si>
    <t>【２部　Ａブロック】</t>
  </si>
  <si>
    <t>13日</t>
  </si>
  <si>
    <t>２部Ａブロック</t>
  </si>
  <si>
    <t>勝</t>
  </si>
  <si>
    <t>負</t>
  </si>
  <si>
    <t>分</t>
  </si>
  <si>
    <t>勝点</t>
  </si>
  <si>
    <t>得点</t>
  </si>
  <si>
    <t>失点</t>
  </si>
  <si>
    <t>得失</t>
  </si>
  <si>
    <t>集計</t>
  </si>
  <si>
    <t>順位</t>
  </si>
  <si>
    <t>△</t>
  </si>
  <si>
    <t>●</t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</si>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</sst>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0" tint="-0.49995422223578601"/>
        <bgColor rgb="FF000000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9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3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 applyAlignment="1">
      <alignment vertical="center" shrinkToFit="1"/>
    </xf>
    <xf numFmtId="0" fontId="3" fillId="0" borderId="39" xfId="0" applyFont="1" applyBorder="1" applyAlignment="1">
      <alignment horizontal="center" vertical="center" shrinkToFit="1"/>
    </xf>
    <xf numFmtId="56" fontId="3" fillId="0" borderId="0" xfId="0" applyNumberFormat="1" applyFont="1">
      <alignment vertical="center"/>
    </xf>
    <xf numFmtId="0" fontId="3" fillId="0" borderId="51" xfId="0" applyFont="1" applyBorder="1" applyAlignment="1">
      <alignment horizontal="center" vertical="center" shrinkToFit="1"/>
    </xf>
    <xf numFmtId="0" fontId="13" fillId="0" borderId="35" xfId="0" applyFont="1" applyBorder="1" applyAlignment="1" applyProtection="1">
      <alignment horizontal="center" vertical="center"/>
      <protection locked="0"/>
    </xf>
    <xf numFmtId="0" fontId="13" fillId="0" borderId="35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 vertical="center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 shrinkToFit="1"/>
    </xf>
    <xf numFmtId="0" fontId="0" fillId="0" borderId="36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37" xfId="0" applyBorder="1" applyAlignment="1" applyProtection="1">
      <alignment horizontal="center" vertical="center" shrinkToFit="1"/>
      <protection locked="0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38" xfId="0" applyBorder="1" applyAlignment="1" applyProtection="1">
      <alignment horizontal="center" vertical="center" shrinkToFit="1"/>
      <protection locked="0"/>
    </xf>
    <xf numFmtId="0" fontId="0" fillId="0" borderId="15" xfId="0" applyBorder="1">
      <alignment vertical="center"/>
    </xf>
    <xf numFmtId="0" fontId="0" fillId="0" borderId="35" xfId="0" applyBorder="1">
      <alignment vertical="center"/>
    </xf>
    <xf numFmtId="0" fontId="0" fillId="0" borderId="4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0" fillId="0" borderId="46" xfId="0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 shrinkToFit="1"/>
    </xf>
    <xf numFmtId="0" fontId="0" fillId="0" borderId="90" xfId="0" applyBorder="1" applyAlignment="1">
      <alignment horizontal="center" vertical="center"/>
    </xf>
    <xf numFmtId="0" fontId="0" fillId="0" borderId="88" xfId="0" applyBorder="1" applyAlignment="1" applyProtection="1">
      <alignment horizontal="center" vertical="center"/>
      <protection locked="0"/>
    </xf>
    <xf numFmtId="0" fontId="0" fillId="0" borderId="88" xfId="0" applyBorder="1" applyAlignment="1">
      <alignment horizontal="center" vertical="center"/>
    </xf>
    <xf numFmtId="0" fontId="0" fillId="0" borderId="89" xfId="0" applyBorder="1" applyAlignment="1" applyProtection="1">
      <alignment horizontal="center" vertical="center"/>
      <protection locked="0"/>
    </xf>
    <xf numFmtId="0" fontId="14" fillId="0" borderId="90" xfId="2" applyFont="1" applyBorder="1" applyAlignment="1">
      <alignment horizontal="center"/>
    </xf>
    <xf numFmtId="0" fontId="14" fillId="0" borderId="88" xfId="2" applyFont="1" applyBorder="1" applyAlignment="1">
      <alignment horizontal="center"/>
    </xf>
    <xf numFmtId="0" fontId="14" fillId="0" borderId="91" xfId="2" applyFont="1" applyBorder="1" applyAlignment="1">
      <alignment horizontal="center" vertical="center" shrinkToFit="1"/>
    </xf>
    <xf numFmtId="0" fontId="14" fillId="0" borderId="92" xfId="2" applyFont="1" applyBorder="1" applyAlignment="1">
      <alignment horizontal="center" vertical="center" shrinkToFit="1"/>
    </xf>
    <xf numFmtId="0" fontId="14" fillId="0" borderId="93" xfId="2" applyFont="1" applyBorder="1" applyAlignment="1">
      <alignment horizontal="center" vertical="center" shrinkToFit="1"/>
    </xf>
    <xf numFmtId="0" fontId="14" fillId="0" borderId="94" xfId="2" applyFont="1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95" xfId="0" applyBorder="1" applyAlignment="1">
      <alignment horizontal="center" vertical="center" shrinkToFit="1"/>
    </xf>
    <xf numFmtId="0" fontId="0" fillId="0" borderId="96" xfId="0" applyBorder="1" applyAlignment="1">
      <alignment horizontal="center" vertical="center" shrinkToFit="1"/>
    </xf>
    <xf numFmtId="0" fontId="0" fillId="0" borderId="94" xfId="0" applyBorder="1" applyAlignment="1" applyProtection="1">
      <alignment horizontal="center" vertical="center" shrinkToFit="1"/>
      <protection locked="0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shrinkToFit="1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5" borderId="100" xfId="0" applyFill="1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102" xfId="0" applyBorder="1" applyAlignment="1" applyProtection="1">
      <alignment horizontal="center" vertical="center"/>
      <protection locked="0"/>
    </xf>
    <xf numFmtId="0" fontId="14" fillId="0" borderId="101" xfId="2" applyFont="1" applyBorder="1" applyAlignment="1">
      <alignment horizontal="center"/>
    </xf>
    <xf numFmtId="0" fontId="14" fillId="0" borderId="100" xfId="2" applyFont="1" applyBorder="1" applyAlignment="1">
      <alignment horizontal="center"/>
    </xf>
    <xf numFmtId="0" fontId="14" fillId="0" borderId="97" xfId="2" applyFont="1" applyBorder="1" applyAlignment="1">
      <alignment horizontal="center" vertical="center" shrinkToFit="1"/>
    </xf>
    <xf numFmtId="0" fontId="14" fillId="0" borderId="103" xfId="2" applyFont="1" applyBorder="1" applyAlignment="1">
      <alignment horizontal="center" vertical="center" shrinkToFit="1"/>
    </xf>
    <xf numFmtId="0" fontId="14" fillId="0" borderId="98" xfId="2" applyFont="1" applyBorder="1" applyAlignment="1">
      <alignment horizontal="center" vertical="center" shrinkToFit="1"/>
    </xf>
    <xf numFmtId="0" fontId="14" fillId="0" borderId="104" xfId="2" applyFont="1" applyBorder="1" applyAlignment="1">
      <alignment horizontal="center" vertical="center" shrinkToFit="1"/>
    </xf>
    <xf numFmtId="0" fontId="0" fillId="0" borderId="97" xfId="0" applyBorder="1" applyAlignment="1">
      <alignment horizontal="center" vertical="center" shrinkToFit="1"/>
    </xf>
    <xf numFmtId="0" fontId="0" fillId="0" borderId="103" xfId="0" applyBorder="1" applyAlignment="1">
      <alignment horizontal="center" vertical="center" shrinkToFit="1"/>
    </xf>
    <xf numFmtId="0" fontId="0" fillId="0" borderId="105" xfId="0" applyBorder="1" applyAlignment="1">
      <alignment horizontal="center" vertical="center" shrinkToFit="1"/>
    </xf>
    <xf numFmtId="0" fontId="0" fillId="0" borderId="104" xfId="0" applyBorder="1" applyAlignment="1" applyProtection="1">
      <alignment horizontal="center" vertical="center" shrinkToFit="1"/>
      <protection locked="0"/>
    </xf>
    <xf numFmtId="0" fontId="0" fillId="0" borderId="91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7" xfId="0" applyBorder="1" applyAlignment="1" applyProtection="1">
      <alignment horizontal="center" vertical="center"/>
      <protection locked="0"/>
    </xf>
    <xf numFmtId="0" fontId="0" fillId="0" borderId="109" xfId="0" applyBorder="1" applyAlignment="1" applyProtection="1">
      <alignment horizontal="center" vertical="center"/>
      <protection locked="0"/>
    </xf>
    <xf numFmtId="0" fontId="14" fillId="0" borderId="108" xfId="2" applyFont="1" applyBorder="1" applyAlignment="1">
      <alignment horizontal="center"/>
    </xf>
    <xf numFmtId="0" fontId="14" fillId="0" borderId="107" xfId="2" applyFont="1" applyBorder="1" applyAlignment="1">
      <alignment horizontal="center"/>
    </xf>
    <xf numFmtId="0" fontId="14" fillId="0" borderId="110" xfId="2" applyFont="1" applyBorder="1" applyAlignment="1">
      <alignment horizontal="center" vertical="center" shrinkToFit="1"/>
    </xf>
    <xf numFmtId="0" fontId="0" fillId="0" borderId="91" xfId="0" applyBorder="1" applyAlignment="1">
      <alignment horizontal="center" vertical="center" shrinkToFit="1"/>
    </xf>
    <xf numFmtId="0" fontId="0" fillId="0" borderId="92" xfId="0" applyBorder="1" applyAlignment="1">
      <alignment horizontal="center" vertical="center" shrinkToFit="1"/>
    </xf>
    <xf numFmtId="0" fontId="0" fillId="0" borderId="93" xfId="0" applyBorder="1" applyAlignment="1">
      <alignment horizontal="center" vertical="center" shrinkToFit="1"/>
    </xf>
    <xf numFmtId="0" fontId="0" fillId="0" borderId="111" xfId="0" applyBorder="1" applyAlignment="1">
      <alignment horizontal="center" vertical="center" shrinkToFit="1"/>
    </xf>
    <xf numFmtId="0" fontId="0" fillId="0" borderId="110" xfId="0" applyBorder="1" applyAlignment="1" applyProtection="1">
      <alignment horizontal="center" vertical="center" shrinkToFit="1"/>
      <protection locked="0"/>
    </xf>
    <xf numFmtId="0" fontId="0" fillId="0" borderId="101" xfId="0" applyBorder="1">
      <alignment vertical="center"/>
    </xf>
    <xf numFmtId="0" fontId="0" fillId="0" borderId="102" xfId="0" applyBorder="1" applyAlignment="1">
      <alignment horizontal="center" vertical="center"/>
    </xf>
    <xf numFmtId="0" fontId="0" fillId="5" borderId="100" xfId="0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 vertical="center"/>
    </xf>
    <xf numFmtId="0" fontId="0" fillId="0" borderId="113" xfId="0" applyBorder="1" applyAlignment="1">
      <alignment horizontal="center" vertical="center" shrinkToFit="1"/>
    </xf>
    <xf numFmtId="0" fontId="0" fillId="0" borderId="114" xfId="0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6" xfId="0" applyBorder="1">
      <alignment vertical="center"/>
    </xf>
    <xf numFmtId="0" fontId="0" fillId="0" borderId="117" xfId="0" applyBorder="1" applyAlignment="1">
      <alignment horizontal="center" vertical="center"/>
    </xf>
    <xf numFmtId="0" fontId="0" fillId="0" borderId="112" xfId="0" applyBorder="1" applyAlignment="1">
      <alignment horizontal="center" vertical="center" shrinkToFit="1"/>
    </xf>
    <xf numFmtId="0" fontId="0" fillId="0" borderId="118" xfId="0" applyBorder="1" applyAlignment="1">
      <alignment horizontal="center" vertical="center" shrinkToFit="1"/>
    </xf>
    <xf numFmtId="0" fontId="0" fillId="0" borderId="119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0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shrinkToFit="1"/>
    </xf>
    <xf numFmtId="0" fontId="0" fillId="3" borderId="34" xfId="0" applyFill="1" applyBorder="1" applyAlignment="1">
      <alignment horizontal="center" shrinkToFit="1"/>
    </xf>
    <xf numFmtId="0" fontId="14" fillId="0" borderId="14" xfId="2" applyFont="1" applyBorder="1" applyAlignment="1">
      <alignment horizontal="center" vertical="center" shrinkToFit="1"/>
    </xf>
    <xf numFmtId="0" fontId="14" fillId="0" borderId="12" xfId="2" applyFont="1" applyBorder="1" applyAlignment="1">
      <alignment horizontal="center" vertical="center" shrinkToFit="1"/>
    </xf>
    <xf numFmtId="0" fontId="14" fillId="0" borderId="13" xfId="2" applyFont="1" applyBorder="1" applyAlignment="1">
      <alignment horizontal="center" vertical="center" shrinkToFit="1"/>
    </xf>
    <xf numFmtId="0" fontId="14" fillId="0" borderId="36" xfId="2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3" borderId="15" xfId="0" applyFill="1" applyBorder="1" applyAlignment="1">
      <alignment horizontal="center" shrinkToFit="1"/>
    </xf>
    <xf numFmtId="0" fontId="0" fillId="3" borderId="35" xfId="0" applyFill="1" applyBorder="1" applyAlignment="1">
      <alignment horizontal="center" shrinkToFit="1"/>
    </xf>
    <xf numFmtId="0" fontId="14" fillId="0" borderId="2" xfId="2" applyFont="1" applyBorder="1" applyAlignment="1">
      <alignment horizontal="center" vertical="center" shrinkToFit="1"/>
    </xf>
    <xf numFmtId="0" fontId="14" fillId="0" borderId="1" xfId="2" applyFont="1" applyBorder="1" applyAlignment="1">
      <alignment horizontal="center" vertical="center" shrinkToFit="1"/>
    </xf>
    <xf numFmtId="0" fontId="14" fillId="0" borderId="17" xfId="2" applyFont="1" applyBorder="1" applyAlignment="1">
      <alignment horizontal="center" vertical="center" shrinkToFit="1"/>
    </xf>
    <xf numFmtId="0" fontId="14" fillId="0" borderId="37" xfId="2" applyFont="1" applyBorder="1" applyAlignment="1">
      <alignment horizontal="center" vertical="center" shrinkToFit="1"/>
    </xf>
    <xf numFmtId="0" fontId="0" fillId="3" borderId="21" xfId="0" applyFill="1" applyBorder="1" applyAlignment="1">
      <alignment horizontal="center" shrinkToFit="1"/>
    </xf>
    <xf numFmtId="0" fontId="0" fillId="3" borderId="22" xfId="0" applyFill="1" applyBorder="1" applyAlignment="1">
      <alignment horizontal="center" shrinkToFit="1"/>
    </xf>
    <xf numFmtId="0" fontId="14" fillId="0" borderId="38" xfId="2" applyFont="1" applyBorder="1" applyAlignment="1">
      <alignment horizontal="center" vertical="center" shrinkToFit="1"/>
    </xf>
    <xf numFmtId="0" fontId="0" fillId="0" borderId="32" xfId="0" applyBorder="1">
      <alignment vertical="center"/>
    </xf>
    <xf numFmtId="0" fontId="0" fillId="0" borderId="31" xfId="0" applyBorder="1">
      <alignment vertical="center"/>
    </xf>
    <xf numFmtId="0" fontId="0" fillId="0" borderId="8" xfId="0" applyBorder="1">
      <alignment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14" fillId="0" borderId="5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shrinkToFit="1"/>
    </xf>
    <xf numFmtId="0" fontId="14" fillId="0" borderId="18" xfId="2" applyFont="1" applyBorder="1" applyAlignment="1">
      <alignment horizontal="center" vertical="center" shrinkToFit="1"/>
    </xf>
    <xf numFmtId="0" fontId="14" fillId="0" borderId="28" xfId="2" applyFont="1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0" fillId="0" borderId="0" xfId="0" applyAlignment="1">
      <alignment horizontal="center" vertical="top" textRotation="255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wrapText="1" shrinkToFit="1"/>
    </xf>
    <xf numFmtId="0" fontId="11" fillId="0" borderId="48" xfId="0" applyFont="1" applyBorder="1" applyAlignment="1">
      <alignment horizontal="center" vertical="center" wrapText="1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58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wrapText="1" shrinkToFit="1"/>
    </xf>
    <xf numFmtId="0" fontId="7" fillId="0" borderId="4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3" fillId="0" borderId="52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wrapText="1" shrinkToFit="1"/>
    </xf>
    <xf numFmtId="0" fontId="11" fillId="0" borderId="47" xfId="0" applyFont="1" applyBorder="1" applyAlignment="1">
      <alignment horizontal="center" vertical="center" wrapText="1" shrinkToFit="1"/>
    </xf>
    <xf numFmtId="0" fontId="11" fillId="0" borderId="21" xfId="0" applyFont="1" applyBorder="1" applyAlignment="1">
      <alignment horizontal="center" vertical="center" wrapText="1" shrinkToFit="1"/>
    </xf>
    <xf numFmtId="0" fontId="11" fillId="0" borderId="49" xfId="0" applyFont="1" applyBorder="1" applyAlignment="1">
      <alignment horizontal="center" vertical="center" wrapText="1" shrinkToFit="1"/>
    </xf>
    <xf numFmtId="0" fontId="11" fillId="0" borderId="32" xfId="0" applyFont="1" applyBorder="1" applyAlignment="1">
      <alignment horizontal="center" vertical="center" wrapText="1" shrinkToFit="1"/>
    </xf>
    <xf numFmtId="0" fontId="11" fillId="0" borderId="58" xfId="0" applyFont="1" applyBorder="1" applyAlignment="1">
      <alignment horizontal="center" vertical="center" wrapText="1" shrinkToFit="1"/>
    </xf>
    <xf numFmtId="0" fontId="7" fillId="0" borderId="55" xfId="0" applyFont="1" applyBorder="1" applyAlignment="1">
      <alignment horizontal="center" vertical="center" shrinkToFit="1"/>
    </xf>
    <xf numFmtId="0" fontId="7" fillId="0" borderId="56" xfId="0" applyFont="1" applyBorder="1" applyAlignment="1">
      <alignment horizontal="center" vertical="center" shrinkToFit="1"/>
    </xf>
    <xf numFmtId="56" fontId="3" fillId="0" borderId="0" xfId="0" applyNumberFormat="1" applyFont="1" applyAlignment="1">
      <alignment horizontal="center" vertical="center"/>
    </xf>
    <xf numFmtId="0" fontId="11" fillId="0" borderId="55" xfId="0" applyFont="1" applyBorder="1" applyAlignment="1">
      <alignment horizontal="center" vertical="center" wrapText="1" shrinkToFit="1"/>
    </xf>
    <xf numFmtId="0" fontId="11" fillId="0" borderId="57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wrapText="1" shrinkToFit="1"/>
    </xf>
    <xf numFmtId="0" fontId="11" fillId="0" borderId="59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0" borderId="77" xfId="0" applyBorder="1" applyAlignment="1">
      <alignment horizontal="center" vertical="center" shrinkToFit="1"/>
    </xf>
    <xf numFmtId="0" fontId="0" fillId="0" borderId="76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5" borderId="116" xfId="0" applyFill="1" applyBorder="1" applyAlignment="1">
      <alignment horizontal="center"/>
    </xf>
    <xf numFmtId="0" fontId="0" fillId="5" borderId="115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5" borderId="101" xfId="0" applyFill="1" applyBorder="1" applyAlignment="1">
      <alignment horizontal="center" vertical="center"/>
    </xf>
    <xf numFmtId="0" fontId="0" fillId="5" borderId="100" xfId="0" applyFill="1" applyBorder="1" applyAlignment="1">
      <alignment horizontal="center" vertical="center"/>
    </xf>
    <xf numFmtId="0" fontId="0" fillId="5" borderId="10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32" xfId="0" applyFill="1" applyBorder="1" applyAlignment="1">
      <alignment horizontal="center" shrinkToFit="1"/>
    </xf>
    <xf numFmtId="0" fontId="0" fillId="3" borderId="31" xfId="0" applyFill="1" applyBorder="1" applyAlignment="1">
      <alignment horizontal="center" shrinkToFit="1"/>
    </xf>
    <xf numFmtId="0" fontId="0" fillId="3" borderId="58" xfId="0" applyFill="1" applyBorder="1" applyAlignment="1">
      <alignment horizontal="center" shrinkToFit="1"/>
    </xf>
    <xf numFmtId="0" fontId="0" fillId="0" borderId="63" xfId="0" applyBorder="1" applyAlignment="1">
      <alignment horizontal="center" vertical="top" textRotation="255"/>
    </xf>
    <xf numFmtId="0" fontId="0" fillId="0" borderId="46" xfId="0" applyBorder="1" applyAlignment="1">
      <alignment horizontal="center" vertical="top" textRotation="255"/>
    </xf>
    <xf numFmtId="0" fontId="0" fillId="3" borderId="1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0" borderId="61" xfId="0" applyBorder="1" applyAlignment="1">
      <alignment horizontal="center" vertical="top" textRotation="255"/>
    </xf>
    <xf numFmtId="0" fontId="0" fillId="0" borderId="20" xfId="0" applyBorder="1" applyAlignment="1">
      <alignment horizontal="center" vertical="top" textRotation="255"/>
    </xf>
    <xf numFmtId="0" fontId="0" fillId="3" borderId="23" xfId="0" applyFill="1" applyBorder="1" applyAlignment="1">
      <alignment horizontal="center" vertical="center" shrinkToFit="1"/>
    </xf>
    <xf numFmtId="0" fontId="0" fillId="3" borderId="24" xfId="0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top" textRotation="255"/>
    </xf>
    <xf numFmtId="0" fontId="0" fillId="0" borderId="19" xfId="0" applyBorder="1" applyAlignment="1">
      <alignment horizontal="center" vertical="top" textRotation="255"/>
    </xf>
    <xf numFmtId="0" fontId="0" fillId="0" borderId="73" xfId="0" applyBorder="1" applyAlignment="1">
      <alignment horizontal="center" vertical="top" textRotation="255"/>
    </xf>
    <xf numFmtId="0" fontId="0" fillId="0" borderId="81" xfId="0" applyBorder="1" applyAlignment="1">
      <alignment horizontal="center" vertical="top" textRotation="255"/>
    </xf>
    <xf numFmtId="0" fontId="0" fillId="0" borderId="70" xfId="0" applyBorder="1" applyAlignment="1">
      <alignment horizontal="center" vertical="top" textRotation="255"/>
    </xf>
    <xf numFmtId="0" fontId="0" fillId="0" borderId="82" xfId="0" applyBorder="1" applyAlignment="1">
      <alignment horizontal="center" vertical="top" textRotation="255"/>
    </xf>
    <xf numFmtId="0" fontId="0" fillId="0" borderId="71" xfId="0" applyBorder="1" applyAlignment="1">
      <alignment horizontal="center" vertical="top" textRotation="255"/>
    </xf>
    <xf numFmtId="0" fontId="0" fillId="0" borderId="83" xfId="0" applyBorder="1" applyAlignment="1">
      <alignment horizontal="center" vertical="top" textRotation="255"/>
    </xf>
    <xf numFmtId="0" fontId="0" fillId="0" borderId="72" xfId="0" applyBorder="1" applyAlignment="1">
      <alignment horizontal="center" vertical="top" textRotation="255"/>
    </xf>
    <xf numFmtId="0" fontId="0" fillId="0" borderId="84" xfId="0" applyBorder="1" applyAlignment="1">
      <alignment horizontal="center" vertical="top" textRotation="255"/>
    </xf>
    <xf numFmtId="0" fontId="0" fillId="3" borderId="64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1" xfId="0" applyBorder="1" applyAlignment="1">
      <alignment horizontal="center" vertical="top" textRotation="255"/>
    </xf>
    <xf numFmtId="0" fontId="0" fillId="0" borderId="39" xfId="0" applyBorder="1" applyAlignment="1">
      <alignment horizontal="center" vertical="top" textRotation="255"/>
    </xf>
    <xf numFmtId="0" fontId="0" fillId="2" borderId="10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shrinkToFit="1"/>
    </xf>
    <xf numFmtId="0" fontId="0" fillId="4" borderId="65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4" borderId="74" xfId="0" applyFill="1" applyBorder="1" applyAlignment="1">
      <alignment horizontal="center" vertical="center"/>
    </xf>
    <xf numFmtId="0" fontId="0" fillId="4" borderId="75" xfId="0" applyFill="1" applyBorder="1" applyAlignment="1">
      <alignment horizontal="center" vertical="center"/>
    </xf>
    <xf numFmtId="0" fontId="0" fillId="5" borderId="108" xfId="0" applyFill="1" applyBorder="1" applyAlignment="1">
      <alignment horizontal="center" vertical="center"/>
    </xf>
    <xf numFmtId="0" fontId="0" fillId="5" borderId="107" xfId="0" applyFill="1" applyBorder="1" applyAlignment="1">
      <alignment horizontal="center" vertical="center"/>
    </xf>
    <xf numFmtId="0" fontId="0" fillId="5" borderId="109" xfId="0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5" borderId="87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89" xfId="0" applyFill="1" applyBorder="1" applyAlignment="1">
      <alignment horizontal="center" vertical="center"/>
    </xf>
    <xf numFmtId="0" fontId="0" fillId="0" borderId="74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35199;&#23614;&#21106;&#24441;&#21729;\2024&#24180;&#24230;\U11&#36039;&#26009;\U-11%202&#37096;&#65313;&#12501;&#12441;&#12525;&#12483;&#12463;.xlsx" TargetMode="External"/><Relationship Id="rId1" Type="http://schemas.openxmlformats.org/officeDocument/2006/relationships/externalLinkPath" Target="file:///D:\&#35199;&#23614;&#21106;&#24441;&#21729;\2024&#24180;&#24230;\U11&#36039;&#26009;\U-11%202&#37096;&#65313;&#12501;&#12441;&#12525;&#12483;&#12463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35199;&#23614;&#21106;&#24441;&#21729;\2024&#24180;&#24230;\U11&#36039;&#26009;\U-11%202&#37096;B&#12502;&#12525;&#12483;&#12463;.xlsx" TargetMode="External"/><Relationship Id="rId1" Type="http://schemas.openxmlformats.org/officeDocument/2006/relationships/externalLinkPath" Target="file:///D:\&#35199;&#23614;&#21106;&#24441;&#21729;\2024&#24180;&#24230;\U11&#36039;&#26009;\U-11%202&#37096;B&#12502;&#12525;&#12483;&#1246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組み分け"/>
      <sheetName val="試合日程"/>
      <sheetName val="スケジュール"/>
      <sheetName val="結果"/>
    </sheetNames>
    <sheetDataSet>
      <sheetData sheetId="0"/>
      <sheetData sheetId="1">
        <row r="22">
          <cell r="B22" t="str">
            <v>F.C　KONAN</v>
          </cell>
        </row>
        <row r="23">
          <cell r="B23" t="str">
            <v>ＦＣ　ｇｏｌａｚｏｇｏｌ一宮</v>
          </cell>
        </row>
        <row r="24">
          <cell r="B24" t="str">
            <v>モノリスFC</v>
          </cell>
        </row>
        <row r="25">
          <cell r="B25" t="str">
            <v>尾張FC　B</v>
          </cell>
        </row>
        <row r="26">
          <cell r="B26" t="str">
            <v>一宮FC　B</v>
          </cell>
        </row>
        <row r="27">
          <cell r="B27" t="str">
            <v>Livent</v>
          </cell>
        </row>
        <row r="28">
          <cell r="B28" t="str">
            <v>尾西SS</v>
          </cell>
        </row>
        <row r="29">
          <cell r="B29" t="str">
            <v>ドルフィンFC　B</v>
          </cell>
        </row>
        <row r="30">
          <cell r="B30" t="str">
            <v>岩倉FCフォルテ</v>
          </cell>
        </row>
        <row r="31">
          <cell r="B31" t="str">
            <v>犬山クラブ　B</v>
          </cell>
        </row>
        <row r="32">
          <cell r="B32" t="str">
            <v>祖父江少年SC</v>
          </cell>
        </row>
        <row r="33">
          <cell r="B33" t="str">
            <v>扶桑FC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組み分け"/>
      <sheetName val="試合日程"/>
      <sheetName val="スケジュール"/>
      <sheetName val="結果"/>
      <sheetName val="連絡先"/>
    </sheetNames>
    <sheetDataSet>
      <sheetData sheetId="0"/>
      <sheetData sheetId="1">
        <row r="22">
          <cell r="J22" t="str">
            <v>津島AFC</v>
          </cell>
        </row>
        <row r="23">
          <cell r="J23" t="str">
            <v>SAKURA　FC</v>
          </cell>
        </row>
        <row r="24">
          <cell r="J24" t="str">
            <v>犬山クラブ　A</v>
          </cell>
        </row>
        <row r="25">
          <cell r="J25" t="str">
            <v>弥富JSS</v>
          </cell>
        </row>
        <row r="26">
          <cell r="J26" t="str">
            <v>アシストFC</v>
          </cell>
        </row>
        <row r="27">
          <cell r="J27" t="str">
            <v>F.C.DIVINE　B</v>
          </cell>
        </row>
        <row r="28">
          <cell r="J28" t="str">
            <v>木曽川SSS</v>
          </cell>
        </row>
        <row r="29">
          <cell r="J29" t="str">
            <v>PositivoFC</v>
          </cell>
        </row>
        <row r="30">
          <cell r="J30" t="str">
            <v>丹陽FC/rabona一宮</v>
          </cell>
        </row>
        <row r="31">
          <cell r="J31" t="str">
            <v>愛知FC一宮　B</v>
          </cell>
        </row>
        <row r="32">
          <cell r="J32" t="str">
            <v>AISAI　FC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8"/>
  <sheetViews>
    <sheetView view="pageLayout" zoomScaleNormal="100" workbookViewId="0">
      <selection activeCell="J32" sqref="J32:L32"/>
    </sheetView>
  </sheetViews>
  <sheetFormatPr defaultRowHeight="13.2" x14ac:dyDescent="0.2"/>
  <cols>
    <col min="1" max="30" width="5.6640625" customWidth="1"/>
  </cols>
  <sheetData>
    <row r="1" spans="1:30" ht="18" customHeight="1" x14ac:dyDescent="0.2">
      <c r="A1" s="195" t="s">
        <v>22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18" customHeight="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ht="24.6" customHeight="1" thickBot="1" x14ac:dyDescent="0.25">
      <c r="A3" s="10"/>
      <c r="B3" s="10"/>
      <c r="C3" s="10"/>
      <c r="D3" s="10"/>
      <c r="E3" s="10"/>
      <c r="F3" s="10"/>
      <c r="G3" s="10"/>
      <c r="H3" s="195"/>
      <c r="I3" s="195"/>
      <c r="J3" s="195"/>
      <c r="K3" s="195"/>
      <c r="L3" s="195"/>
      <c r="M3" s="195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0" ht="24.9" customHeight="1" thickBot="1" x14ac:dyDescent="0.25">
      <c r="A4" s="196" t="s">
        <v>8</v>
      </c>
      <c r="B4" s="197"/>
      <c r="C4" s="197"/>
      <c r="D4" s="197"/>
      <c r="E4" s="197"/>
      <c r="F4" s="198"/>
      <c r="G4" s="18"/>
      <c r="H4" s="216" t="s">
        <v>17</v>
      </c>
      <c r="I4" s="216"/>
      <c r="J4" s="216"/>
      <c r="K4" s="216"/>
      <c r="L4" s="216"/>
      <c r="M4" s="216"/>
      <c r="N4" s="14"/>
      <c r="O4" s="2"/>
      <c r="P4" s="5"/>
      <c r="Q4" s="5"/>
      <c r="R4" s="5"/>
      <c r="S4" s="5"/>
      <c r="T4" s="5"/>
      <c r="U4" s="5"/>
      <c r="X4" s="5"/>
      <c r="Y4" s="5"/>
      <c r="Z4" s="5"/>
      <c r="AA4" s="5"/>
      <c r="AB4" s="5"/>
      <c r="AC4" s="5"/>
      <c r="AD4" s="2"/>
    </row>
    <row r="5" spans="1:30" ht="24.9" customHeight="1" x14ac:dyDescent="0.2">
      <c r="A5" s="17">
        <v>1</v>
      </c>
      <c r="B5" s="199" t="s">
        <v>19</v>
      </c>
      <c r="C5" s="200"/>
      <c r="D5" s="200"/>
      <c r="E5" s="201" t="s">
        <v>20</v>
      </c>
      <c r="F5" s="202"/>
      <c r="H5" s="209">
        <v>45437</v>
      </c>
      <c r="I5" s="209"/>
      <c r="J5" s="209"/>
      <c r="K5" s="209">
        <v>45571</v>
      </c>
      <c r="L5" s="216"/>
      <c r="M5" s="216"/>
      <c r="O5" s="2"/>
      <c r="P5" s="5"/>
      <c r="Q5" s="12"/>
      <c r="R5" s="12"/>
      <c r="S5" s="12"/>
      <c r="T5" s="12"/>
      <c r="U5" s="12"/>
      <c r="X5" s="5"/>
      <c r="Y5" s="12"/>
      <c r="Z5" s="12"/>
      <c r="AA5" s="12"/>
      <c r="AB5" s="12"/>
      <c r="AC5" s="12"/>
      <c r="AD5" s="2"/>
    </row>
    <row r="6" spans="1:30" ht="24.9" customHeight="1" x14ac:dyDescent="0.2">
      <c r="A6" s="4">
        <v>2</v>
      </c>
      <c r="B6" s="183" t="s">
        <v>58</v>
      </c>
      <c r="C6" s="184"/>
      <c r="D6" s="184"/>
      <c r="E6" s="186" t="s">
        <v>42</v>
      </c>
      <c r="F6" s="187"/>
      <c r="H6" s="209">
        <v>45445</v>
      </c>
      <c r="I6" s="209"/>
      <c r="J6" s="209"/>
      <c r="K6" s="209">
        <v>45600</v>
      </c>
      <c r="L6" s="216"/>
      <c r="M6" s="216"/>
      <c r="N6" s="14"/>
      <c r="O6" s="2"/>
      <c r="X6" s="5"/>
      <c r="Y6" s="12"/>
      <c r="Z6" s="12"/>
      <c r="AA6" s="12"/>
      <c r="AB6" s="12"/>
      <c r="AC6" s="12"/>
      <c r="AD6" s="2"/>
    </row>
    <row r="7" spans="1:30" ht="24.9" customHeight="1" x14ac:dyDescent="0.2">
      <c r="A7" s="4">
        <v>3</v>
      </c>
      <c r="B7" s="183" t="s">
        <v>104</v>
      </c>
      <c r="C7" s="184"/>
      <c r="D7" s="184"/>
      <c r="E7" s="203" t="s">
        <v>43</v>
      </c>
      <c r="F7" s="204"/>
      <c r="H7" s="209">
        <v>45487</v>
      </c>
      <c r="I7" s="209"/>
      <c r="J7" s="209"/>
      <c r="K7" s="209">
        <v>45640</v>
      </c>
      <c r="L7" s="216"/>
      <c r="M7" s="216"/>
      <c r="N7" s="14"/>
      <c r="O7" s="2"/>
      <c r="X7" s="5"/>
      <c r="Y7" s="12"/>
      <c r="Z7" s="12"/>
      <c r="AA7" s="12"/>
      <c r="AB7" s="12"/>
      <c r="AC7" s="12"/>
      <c r="AD7" s="2"/>
    </row>
    <row r="8" spans="1:30" ht="24.9" customHeight="1" x14ac:dyDescent="0.2">
      <c r="A8" s="4">
        <v>4</v>
      </c>
      <c r="B8" s="183" t="s">
        <v>54</v>
      </c>
      <c r="C8" s="184"/>
      <c r="D8" s="184"/>
      <c r="E8" s="186" t="s">
        <v>44</v>
      </c>
      <c r="F8" s="187"/>
      <c r="H8" s="209">
        <v>45522</v>
      </c>
      <c r="I8" s="209"/>
      <c r="J8" s="209"/>
      <c r="K8" s="209">
        <v>45295</v>
      </c>
      <c r="L8" s="216"/>
      <c r="M8" s="216"/>
      <c r="N8" s="14"/>
      <c r="O8" s="2"/>
      <c r="X8" s="5"/>
      <c r="Y8" s="12"/>
      <c r="Z8" s="12"/>
      <c r="AA8" s="12"/>
      <c r="AB8" s="12"/>
      <c r="AC8" s="12"/>
      <c r="AD8" s="2"/>
    </row>
    <row r="9" spans="1:30" ht="24.9" customHeight="1" x14ac:dyDescent="0.2">
      <c r="A9" s="4">
        <v>5</v>
      </c>
      <c r="B9" s="183" t="s">
        <v>59</v>
      </c>
      <c r="C9" s="184"/>
      <c r="D9" s="184"/>
      <c r="E9" s="186" t="s">
        <v>45</v>
      </c>
      <c r="F9" s="187"/>
      <c r="H9" s="209">
        <v>45535</v>
      </c>
      <c r="I9" s="209"/>
      <c r="J9" s="209"/>
      <c r="K9" s="209">
        <v>45303</v>
      </c>
      <c r="L9" s="216"/>
      <c r="M9" s="216"/>
      <c r="N9" s="14"/>
      <c r="X9" s="5"/>
      <c r="Y9" s="12"/>
      <c r="Z9" s="12"/>
      <c r="AA9" s="12"/>
      <c r="AB9" s="12"/>
      <c r="AC9" s="12"/>
      <c r="AD9" s="2"/>
    </row>
    <row r="10" spans="1:30" ht="24.9" customHeight="1" x14ac:dyDescent="0.2">
      <c r="A10" s="4">
        <v>6</v>
      </c>
      <c r="B10" s="183" t="s">
        <v>60</v>
      </c>
      <c r="C10" s="184"/>
      <c r="D10" s="184"/>
      <c r="E10" s="186" t="s">
        <v>46</v>
      </c>
      <c r="F10" s="187"/>
      <c r="H10" s="209">
        <v>45556</v>
      </c>
      <c r="I10" s="209"/>
      <c r="J10" s="209"/>
      <c r="K10" s="209">
        <v>45309</v>
      </c>
      <c r="L10" s="216"/>
      <c r="M10" s="216"/>
      <c r="N10" s="14"/>
      <c r="U10" s="12"/>
      <c r="X10" s="5"/>
      <c r="Y10" s="12"/>
      <c r="Z10" s="12"/>
      <c r="AA10" s="12"/>
      <c r="AB10" s="12"/>
      <c r="AC10" s="12"/>
      <c r="AD10" s="2"/>
    </row>
    <row r="11" spans="1:30" ht="24.9" customHeight="1" x14ac:dyDescent="0.2">
      <c r="A11" s="4">
        <v>7</v>
      </c>
      <c r="B11" s="183" t="s">
        <v>57</v>
      </c>
      <c r="C11" s="184"/>
      <c r="D11" s="184"/>
      <c r="E11" s="186" t="s">
        <v>47</v>
      </c>
      <c r="F11" s="187"/>
      <c r="H11" s="209">
        <v>45563</v>
      </c>
      <c r="I11" s="209"/>
      <c r="J11" s="209"/>
      <c r="K11" s="14"/>
      <c r="L11" s="14"/>
      <c r="M11" s="14"/>
      <c r="N11" s="14"/>
      <c r="U11" s="12"/>
      <c r="X11" s="5"/>
      <c r="Y11" s="12"/>
      <c r="Z11" s="12"/>
      <c r="AA11" s="12"/>
      <c r="AB11" s="12"/>
      <c r="AC11" s="12"/>
      <c r="AD11" s="2"/>
    </row>
    <row r="12" spans="1:30" ht="24.9" customHeight="1" x14ac:dyDescent="0.2">
      <c r="A12" s="4">
        <v>8</v>
      </c>
      <c r="B12" s="183" t="s">
        <v>56</v>
      </c>
      <c r="C12" s="184"/>
      <c r="D12" s="184"/>
      <c r="E12" s="186" t="s">
        <v>48</v>
      </c>
      <c r="F12" s="187"/>
      <c r="H12" s="21"/>
      <c r="I12" s="14"/>
      <c r="J12" s="14"/>
      <c r="K12" s="14"/>
      <c r="L12" s="14"/>
      <c r="M12" s="14"/>
      <c r="N12" s="14"/>
      <c r="U12" s="12"/>
      <c r="X12" s="5"/>
      <c r="Y12" s="13"/>
      <c r="Z12" s="13"/>
      <c r="AA12" s="13"/>
      <c r="AB12" s="13"/>
      <c r="AC12" s="13"/>
      <c r="AD12" s="2"/>
    </row>
    <row r="13" spans="1:30" ht="24.9" customHeight="1" x14ac:dyDescent="0.2">
      <c r="A13" s="4">
        <v>9</v>
      </c>
      <c r="B13" s="183" t="s">
        <v>61</v>
      </c>
      <c r="C13" s="184"/>
      <c r="D13" s="184"/>
      <c r="E13" s="186" t="s">
        <v>49</v>
      </c>
      <c r="F13" s="187"/>
      <c r="H13" s="21"/>
      <c r="I13" s="14"/>
      <c r="J13" s="14"/>
      <c r="K13" s="14"/>
      <c r="L13" s="14"/>
      <c r="M13" s="14"/>
      <c r="N13" s="14"/>
      <c r="O13" s="2"/>
      <c r="P13" s="5"/>
      <c r="Q13" s="12"/>
      <c r="X13" s="5"/>
      <c r="Y13" s="12"/>
      <c r="Z13" s="12"/>
      <c r="AA13" s="12"/>
      <c r="AB13" s="12"/>
      <c r="AC13" s="12"/>
      <c r="AD13" s="2"/>
    </row>
    <row r="14" spans="1:30" ht="24.9" customHeight="1" x14ac:dyDescent="0.2">
      <c r="A14" s="20">
        <v>10</v>
      </c>
      <c r="B14" s="207" t="s">
        <v>88</v>
      </c>
      <c r="C14" s="208"/>
      <c r="D14" s="208"/>
      <c r="E14" s="186" t="s">
        <v>50</v>
      </c>
      <c r="F14" s="187"/>
      <c r="H14" s="21"/>
      <c r="I14" s="14"/>
      <c r="J14" s="14"/>
      <c r="K14" s="14"/>
      <c r="L14" s="14"/>
      <c r="M14" s="14"/>
      <c r="N14" s="14"/>
      <c r="O14" s="2"/>
      <c r="P14" s="5"/>
      <c r="Q14" s="12"/>
      <c r="X14" s="5"/>
      <c r="Y14" s="12"/>
      <c r="Z14" s="12"/>
      <c r="AA14" s="12"/>
      <c r="AB14" s="12"/>
      <c r="AC14" s="12"/>
      <c r="AD14" s="2"/>
    </row>
    <row r="15" spans="1:30" ht="24.9" customHeight="1" x14ac:dyDescent="0.2">
      <c r="A15" s="4">
        <v>11</v>
      </c>
      <c r="B15" s="183" t="s">
        <v>41</v>
      </c>
      <c r="C15" s="184"/>
      <c r="D15" s="185"/>
      <c r="E15" s="186" t="s">
        <v>51</v>
      </c>
      <c r="F15" s="187"/>
      <c r="H15" s="21"/>
      <c r="I15" s="14"/>
      <c r="J15" s="14"/>
      <c r="K15" s="14"/>
      <c r="L15" s="14"/>
      <c r="M15" s="14"/>
      <c r="N15" s="2"/>
      <c r="O15" s="2"/>
      <c r="P15" s="5"/>
      <c r="Q15" s="12"/>
      <c r="X15" s="5"/>
      <c r="Y15" s="12"/>
      <c r="Z15" s="12"/>
      <c r="AA15" s="12"/>
      <c r="AB15" s="12"/>
      <c r="AC15" s="12"/>
      <c r="AD15" s="2"/>
    </row>
    <row r="16" spans="1:30" ht="24.9" customHeight="1" thickBot="1" x14ac:dyDescent="0.25">
      <c r="A16" s="11">
        <v>12</v>
      </c>
      <c r="B16" s="188" t="s">
        <v>55</v>
      </c>
      <c r="C16" s="189"/>
      <c r="D16" s="190"/>
      <c r="E16" s="205" t="s">
        <v>21</v>
      </c>
      <c r="F16" s="206"/>
      <c r="N16" s="2"/>
      <c r="O16" s="2"/>
      <c r="P16" s="5"/>
      <c r="Q16" s="12"/>
      <c r="X16" s="5"/>
      <c r="Y16" s="12"/>
      <c r="Z16" s="12"/>
      <c r="AA16" s="12"/>
      <c r="AB16" s="12"/>
      <c r="AC16" s="12"/>
      <c r="AD16" s="2"/>
    </row>
    <row r="17" spans="1:30" ht="24.75" customHeight="1" x14ac:dyDescent="0.2">
      <c r="A17" s="5"/>
      <c r="B17" s="7"/>
      <c r="C17" s="7"/>
      <c r="D17" s="7"/>
      <c r="E17" s="2"/>
      <c r="F17" s="5"/>
      <c r="G17" s="6"/>
      <c r="H17" s="6"/>
      <c r="I17" s="6"/>
      <c r="J17" s="6"/>
      <c r="K17" s="6"/>
      <c r="L17" s="6"/>
      <c r="M17" s="6"/>
      <c r="N17" s="2"/>
      <c r="O17" s="2"/>
      <c r="P17" s="5"/>
      <c r="Q17" s="7"/>
      <c r="X17" s="6"/>
      <c r="Y17" s="2"/>
      <c r="Z17" s="5"/>
      <c r="AA17" s="6"/>
      <c r="AB17" s="6"/>
      <c r="AC17" s="6"/>
      <c r="AD17" s="2"/>
    </row>
    <row r="18" spans="1:30" ht="24.75" customHeight="1" x14ac:dyDescent="0.2">
      <c r="A18" s="182" t="s">
        <v>15</v>
      </c>
      <c r="B18" s="182"/>
      <c r="C18" s="182"/>
      <c r="D18" s="182"/>
      <c r="E18" s="182"/>
      <c r="F18" s="182"/>
      <c r="G18" s="9"/>
      <c r="H18" s="9"/>
      <c r="I18" s="14"/>
      <c r="J18" s="14"/>
      <c r="K18" s="14"/>
      <c r="L18" s="14"/>
      <c r="M18" s="14"/>
      <c r="N18" s="14"/>
      <c r="P18" s="5"/>
      <c r="Q18" s="19"/>
      <c r="R18" s="19"/>
      <c r="S18" s="19"/>
      <c r="T18" s="19"/>
      <c r="U18" s="19"/>
      <c r="X18" s="15"/>
      <c r="Y18" s="15"/>
      <c r="Z18" s="15"/>
      <c r="AA18" s="15"/>
      <c r="AB18" s="15"/>
      <c r="AC18" s="15"/>
    </row>
    <row r="19" spans="1:30" ht="24.75" customHeight="1" x14ac:dyDescent="0.2">
      <c r="A19" s="181" t="s">
        <v>87</v>
      </c>
      <c r="B19" s="181"/>
      <c r="C19" s="181"/>
      <c r="D19" s="181"/>
      <c r="E19" s="181"/>
      <c r="F19" s="181"/>
      <c r="G19" s="9"/>
      <c r="H19" s="9"/>
      <c r="I19" s="14"/>
      <c r="J19" s="14"/>
      <c r="K19" s="14"/>
      <c r="L19" s="14"/>
      <c r="M19" s="14"/>
      <c r="N19" s="14"/>
      <c r="P19" s="5"/>
      <c r="Q19" s="19"/>
      <c r="R19" s="19"/>
      <c r="S19" s="19"/>
      <c r="T19" s="19"/>
      <c r="U19" s="19"/>
      <c r="V19" s="9"/>
      <c r="W19" s="9"/>
      <c r="X19" s="15"/>
      <c r="Y19" s="15"/>
      <c r="Z19" s="15"/>
      <c r="AA19" s="15"/>
      <c r="AB19" s="15"/>
      <c r="AC19" s="15"/>
    </row>
    <row r="20" spans="1:30" ht="24.75" customHeight="1" thickBot="1" x14ac:dyDescent="0.25">
      <c r="A20" s="3"/>
      <c r="B20" s="3"/>
      <c r="C20" s="3"/>
      <c r="D20" s="3"/>
      <c r="F20" s="3"/>
      <c r="G20" s="3"/>
      <c r="H20" s="3"/>
      <c r="I20" s="3"/>
      <c r="K20" s="3"/>
      <c r="L20" s="3"/>
      <c r="M20" s="3"/>
      <c r="N20" s="3"/>
      <c r="P20" s="3"/>
      <c r="Q20" s="3"/>
      <c r="R20" s="3"/>
      <c r="S20" s="3"/>
      <c r="U20" s="3"/>
      <c r="V20" s="3"/>
      <c r="W20" s="3"/>
      <c r="X20" s="3"/>
      <c r="Z20" s="3"/>
      <c r="AA20" s="3"/>
      <c r="AB20" s="3"/>
      <c r="AC20" s="3"/>
    </row>
    <row r="21" spans="1:30" ht="24.75" customHeight="1" thickBot="1" x14ac:dyDescent="0.25">
      <c r="A21" s="196" t="s">
        <v>11</v>
      </c>
      <c r="B21" s="197"/>
      <c r="C21" s="197"/>
      <c r="D21" s="197"/>
      <c r="E21" s="197"/>
      <c r="F21" s="198"/>
      <c r="I21" s="196" t="s">
        <v>12</v>
      </c>
      <c r="J21" s="197"/>
      <c r="K21" s="197"/>
      <c r="L21" s="197"/>
      <c r="M21" s="197"/>
      <c r="N21" s="198"/>
    </row>
    <row r="22" spans="1:30" ht="24.75" customHeight="1" x14ac:dyDescent="0.2">
      <c r="A22" s="16">
        <v>13</v>
      </c>
      <c r="B22" s="207" t="s">
        <v>62</v>
      </c>
      <c r="C22" s="208"/>
      <c r="D22" s="208"/>
      <c r="E22" s="210" t="s">
        <v>23</v>
      </c>
      <c r="F22" s="211"/>
      <c r="I22" s="22">
        <v>25</v>
      </c>
      <c r="J22" s="212" t="s">
        <v>74</v>
      </c>
      <c r="K22" s="213"/>
      <c r="L22" s="213"/>
      <c r="M22" s="214" t="s">
        <v>32</v>
      </c>
      <c r="N22" s="215"/>
    </row>
    <row r="23" spans="1:30" ht="24.75" customHeight="1" x14ac:dyDescent="0.2">
      <c r="A23" s="4">
        <v>14</v>
      </c>
      <c r="B23" s="183" t="s">
        <v>63</v>
      </c>
      <c r="C23" s="184"/>
      <c r="D23" s="185"/>
      <c r="E23" s="186" t="s">
        <v>24</v>
      </c>
      <c r="F23" s="187"/>
      <c r="G23" s="8"/>
      <c r="I23" s="4">
        <v>26</v>
      </c>
      <c r="J23" s="183" t="s">
        <v>75</v>
      </c>
      <c r="K23" s="184"/>
      <c r="L23" s="185"/>
      <c r="M23" s="186" t="s">
        <v>33</v>
      </c>
      <c r="N23" s="187"/>
    </row>
    <row r="24" spans="1:30" ht="24.75" customHeight="1" x14ac:dyDescent="0.2">
      <c r="A24" s="16">
        <v>15</v>
      </c>
      <c r="B24" s="183" t="s">
        <v>64</v>
      </c>
      <c r="C24" s="184"/>
      <c r="D24" s="185"/>
      <c r="E24" s="186" t="s">
        <v>25</v>
      </c>
      <c r="F24" s="187"/>
      <c r="G24" s="8"/>
      <c r="H24" s="14"/>
      <c r="I24" s="16">
        <v>27</v>
      </c>
      <c r="J24" s="183" t="s">
        <v>76</v>
      </c>
      <c r="K24" s="184"/>
      <c r="L24" s="185"/>
      <c r="M24" s="186" t="s">
        <v>34</v>
      </c>
      <c r="N24" s="187"/>
      <c r="O24" s="8"/>
      <c r="Q24" s="8"/>
      <c r="R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spans="1:30" ht="24.75" customHeight="1" x14ac:dyDescent="0.2">
      <c r="A25" s="4">
        <v>16</v>
      </c>
      <c r="B25" s="183" t="s">
        <v>65</v>
      </c>
      <c r="C25" s="184"/>
      <c r="D25" s="185"/>
      <c r="E25" s="186" t="s">
        <v>26</v>
      </c>
      <c r="F25" s="187"/>
      <c r="G25" s="8"/>
      <c r="I25" s="16">
        <v>28</v>
      </c>
      <c r="J25" s="183" t="s">
        <v>77</v>
      </c>
      <c r="K25" s="184"/>
      <c r="L25" s="185"/>
      <c r="M25" s="186" t="s">
        <v>35</v>
      </c>
      <c r="N25" s="187"/>
    </row>
    <row r="26" spans="1:30" ht="24.75" customHeight="1" x14ac:dyDescent="0.2">
      <c r="A26" s="16">
        <v>17</v>
      </c>
      <c r="B26" s="183" t="s">
        <v>66</v>
      </c>
      <c r="C26" s="184"/>
      <c r="D26" s="185"/>
      <c r="E26" s="186" t="s">
        <v>27</v>
      </c>
      <c r="F26" s="187"/>
      <c r="G26" s="8"/>
      <c r="H26" s="8"/>
      <c r="I26" s="4">
        <v>29</v>
      </c>
      <c r="J26" s="183" t="s">
        <v>78</v>
      </c>
      <c r="K26" s="184"/>
      <c r="L26" s="185"/>
      <c r="M26" s="186" t="s">
        <v>36</v>
      </c>
      <c r="N26" s="187"/>
      <c r="O26" s="8"/>
      <c r="Q26" s="8"/>
      <c r="R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spans="1:30" ht="24.75" customHeight="1" x14ac:dyDescent="0.2">
      <c r="A27" s="4">
        <v>18</v>
      </c>
      <c r="B27" s="183" t="s">
        <v>67</v>
      </c>
      <c r="C27" s="184"/>
      <c r="D27" s="185"/>
      <c r="E27" s="186" t="s">
        <v>28</v>
      </c>
      <c r="F27" s="187"/>
      <c r="G27" s="8"/>
      <c r="I27" s="16">
        <v>30</v>
      </c>
      <c r="J27" s="183" t="s">
        <v>79</v>
      </c>
      <c r="K27" s="184"/>
      <c r="L27" s="185"/>
      <c r="M27" s="186" t="s">
        <v>37</v>
      </c>
      <c r="N27" s="187"/>
    </row>
    <row r="28" spans="1:30" ht="24.75" customHeight="1" x14ac:dyDescent="0.2">
      <c r="A28" s="16">
        <v>19</v>
      </c>
      <c r="B28" s="183" t="s">
        <v>68</v>
      </c>
      <c r="C28" s="184"/>
      <c r="D28" s="185"/>
      <c r="E28" s="186" t="s">
        <v>29</v>
      </c>
      <c r="F28" s="187"/>
      <c r="G28" s="8"/>
      <c r="H28" s="8"/>
      <c r="I28" s="16">
        <v>31</v>
      </c>
      <c r="J28" s="183" t="s">
        <v>80</v>
      </c>
      <c r="K28" s="184"/>
      <c r="L28" s="185"/>
      <c r="M28" s="186" t="s">
        <v>38</v>
      </c>
      <c r="N28" s="187"/>
      <c r="O28" s="8"/>
      <c r="Q28" s="8"/>
      <c r="R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pans="1:30" ht="24.75" customHeight="1" x14ac:dyDescent="0.2">
      <c r="A29" s="4">
        <v>20</v>
      </c>
      <c r="B29" s="183" t="s">
        <v>69</v>
      </c>
      <c r="C29" s="184"/>
      <c r="D29" s="185"/>
      <c r="E29" s="186" t="s">
        <v>30</v>
      </c>
      <c r="F29" s="187"/>
      <c r="G29" s="8"/>
      <c r="I29" s="4">
        <v>32</v>
      </c>
      <c r="J29" s="183" t="s">
        <v>81</v>
      </c>
      <c r="K29" s="184"/>
      <c r="L29" s="185"/>
      <c r="M29" s="186" t="s">
        <v>39</v>
      </c>
      <c r="N29" s="187"/>
    </row>
    <row r="30" spans="1:30" ht="24.75" customHeight="1" x14ac:dyDescent="0.2">
      <c r="A30" s="16">
        <v>21</v>
      </c>
      <c r="B30" s="183" t="s">
        <v>70</v>
      </c>
      <c r="C30" s="184"/>
      <c r="D30" s="185"/>
      <c r="E30" s="186" t="s">
        <v>31</v>
      </c>
      <c r="F30" s="187"/>
      <c r="G30" s="8"/>
      <c r="I30" s="4">
        <v>33</v>
      </c>
      <c r="J30" s="183" t="s">
        <v>82</v>
      </c>
      <c r="K30" s="184"/>
      <c r="L30" s="185"/>
      <c r="M30" s="193" t="s">
        <v>14</v>
      </c>
      <c r="N30" s="194"/>
    </row>
    <row r="31" spans="1:30" ht="24.75" customHeight="1" x14ac:dyDescent="0.2">
      <c r="A31" s="16">
        <v>22</v>
      </c>
      <c r="B31" s="183" t="s">
        <v>71</v>
      </c>
      <c r="C31" s="184"/>
      <c r="D31" s="185"/>
      <c r="E31" s="193" t="s">
        <v>14</v>
      </c>
      <c r="F31" s="194"/>
      <c r="G31" s="8"/>
      <c r="I31" s="4">
        <v>34</v>
      </c>
      <c r="J31" s="183" t="s">
        <v>83</v>
      </c>
      <c r="K31" s="184"/>
      <c r="L31" s="185"/>
      <c r="M31" s="193" t="s">
        <v>14</v>
      </c>
      <c r="N31" s="194"/>
    </row>
    <row r="32" spans="1:30" ht="24.75" customHeight="1" thickBot="1" x14ac:dyDescent="0.25">
      <c r="A32" s="16">
        <v>23</v>
      </c>
      <c r="B32" s="183" t="s">
        <v>72</v>
      </c>
      <c r="C32" s="184"/>
      <c r="D32" s="185"/>
      <c r="E32" s="183" t="s">
        <v>14</v>
      </c>
      <c r="F32" s="192"/>
      <c r="G32" s="8"/>
      <c r="I32" s="11">
        <v>35</v>
      </c>
      <c r="J32" s="188" t="s">
        <v>84</v>
      </c>
      <c r="K32" s="189"/>
      <c r="L32" s="190"/>
      <c r="M32" s="188" t="s">
        <v>14</v>
      </c>
      <c r="N32" s="191"/>
    </row>
    <row r="33" spans="1:30" ht="24.75" customHeight="1" thickBot="1" x14ac:dyDescent="0.25">
      <c r="A33" s="11">
        <v>24</v>
      </c>
      <c r="B33" s="188" t="s">
        <v>73</v>
      </c>
      <c r="C33" s="189"/>
      <c r="D33" s="190"/>
      <c r="E33" s="188" t="s">
        <v>14</v>
      </c>
      <c r="F33" s="191"/>
      <c r="G33" s="8"/>
      <c r="I33" s="5"/>
      <c r="J33" s="19"/>
      <c r="K33" s="19"/>
      <c r="L33" s="19"/>
      <c r="M33" s="19"/>
      <c r="N33" s="19"/>
    </row>
    <row r="34" spans="1:30" ht="24.75" customHeight="1" x14ac:dyDescent="0.2">
      <c r="A34" s="5"/>
      <c r="B34" s="13" t="s">
        <v>13</v>
      </c>
      <c r="C34" s="13"/>
      <c r="D34" s="13"/>
      <c r="E34" s="13"/>
      <c r="F34" s="13"/>
      <c r="G34" s="8"/>
      <c r="H34" s="8"/>
      <c r="I34" s="5"/>
      <c r="J34" s="13" t="s">
        <v>13</v>
      </c>
      <c r="K34" s="13"/>
      <c r="L34" s="13"/>
      <c r="M34" s="13"/>
      <c r="N34" s="13"/>
      <c r="O34" s="8"/>
      <c r="Q34" s="8"/>
      <c r="R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</row>
    <row r="35" spans="1:30" ht="24.75" customHeight="1" x14ac:dyDescent="0.2">
      <c r="A35" s="182" t="s">
        <v>15</v>
      </c>
      <c r="B35" s="182"/>
      <c r="C35" s="182"/>
      <c r="D35" s="182"/>
      <c r="E35" s="182"/>
      <c r="F35" s="182"/>
      <c r="I35" s="182" t="s">
        <v>15</v>
      </c>
      <c r="J35" s="182"/>
      <c r="K35" s="182"/>
      <c r="L35" s="182"/>
      <c r="M35" s="182"/>
      <c r="N35" s="182"/>
    </row>
    <row r="36" spans="1:30" ht="24.75" customHeight="1" x14ac:dyDescent="0.2">
      <c r="A36" s="181" t="s">
        <v>85</v>
      </c>
      <c r="B36" s="181"/>
      <c r="C36" s="181"/>
      <c r="D36" s="181"/>
      <c r="E36" s="181"/>
      <c r="F36" s="181"/>
      <c r="G36" s="8"/>
      <c r="H36" s="8"/>
      <c r="I36" s="181" t="s">
        <v>86</v>
      </c>
      <c r="J36" s="181"/>
      <c r="K36" s="181"/>
      <c r="L36" s="181"/>
      <c r="M36" s="181"/>
      <c r="N36" s="181"/>
      <c r="O36" s="8"/>
      <c r="Q36" s="8"/>
      <c r="R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</row>
    <row r="37" spans="1:30" ht="24.75" customHeight="1" x14ac:dyDescent="0.2"/>
    <row r="38" spans="1:30" ht="24.75" customHeight="1" x14ac:dyDescent="0.2">
      <c r="B38" s="14"/>
      <c r="C38" s="14"/>
      <c r="E38" s="14"/>
      <c r="F38" s="14"/>
      <c r="G38" s="14"/>
      <c r="H38" s="14"/>
      <c r="I38" s="14"/>
      <c r="J38" s="8"/>
      <c r="K38" s="14"/>
      <c r="L38" s="14"/>
      <c r="M38" s="14"/>
      <c r="N38" s="14"/>
      <c r="O38" s="14"/>
    </row>
    <row r="39" spans="1:30" ht="24.75" customHeight="1" x14ac:dyDescent="0.2"/>
    <row r="40" spans="1:30" ht="24.75" customHeight="1" x14ac:dyDescent="0.2"/>
    <row r="41" spans="1:30" ht="24.75" customHeight="1" x14ac:dyDescent="0.2"/>
    <row r="42" spans="1:30" ht="24.75" customHeight="1" x14ac:dyDescent="0.2"/>
    <row r="43" spans="1:30" ht="24.75" customHeight="1" x14ac:dyDescent="0.2"/>
    <row r="44" spans="1:30" ht="24.75" customHeight="1" x14ac:dyDescent="0.2"/>
    <row r="45" spans="1:30" ht="24.75" customHeight="1" x14ac:dyDescent="0.2"/>
    <row r="46" spans="1:30" ht="24.75" customHeight="1" x14ac:dyDescent="0.2"/>
    <row r="47" spans="1:30" ht="24.75" customHeight="1" x14ac:dyDescent="0.2"/>
    <row r="48" spans="1:30" ht="24.75" customHeight="1" x14ac:dyDescent="0.2"/>
  </sheetData>
  <mergeCells count="95">
    <mergeCell ref="M29:N29"/>
    <mergeCell ref="M25:N25"/>
    <mergeCell ref="H3:M3"/>
    <mergeCell ref="H5:J5"/>
    <mergeCell ref="H6:J6"/>
    <mergeCell ref="H7:J7"/>
    <mergeCell ref="H8:J8"/>
    <mergeCell ref="K5:M5"/>
    <mergeCell ref="K6:M6"/>
    <mergeCell ref="K7:M7"/>
    <mergeCell ref="K8:M8"/>
    <mergeCell ref="H4:M4"/>
    <mergeCell ref="K9:M9"/>
    <mergeCell ref="K10:M10"/>
    <mergeCell ref="H9:J9"/>
    <mergeCell ref="J32:L32"/>
    <mergeCell ref="M32:N32"/>
    <mergeCell ref="J22:L22"/>
    <mergeCell ref="M22:N22"/>
    <mergeCell ref="J25:L25"/>
    <mergeCell ref="M30:N30"/>
    <mergeCell ref="M31:N31"/>
    <mergeCell ref="J30:L30"/>
    <mergeCell ref="J31:L31"/>
    <mergeCell ref="J27:L27"/>
    <mergeCell ref="M27:N27"/>
    <mergeCell ref="J28:L28"/>
    <mergeCell ref="J23:L23"/>
    <mergeCell ref="M23:N23"/>
    <mergeCell ref="M28:N28"/>
    <mergeCell ref="J29:L29"/>
    <mergeCell ref="E30:F30"/>
    <mergeCell ref="B28:D28"/>
    <mergeCell ref="E28:F28"/>
    <mergeCell ref="B27:D27"/>
    <mergeCell ref="H10:J10"/>
    <mergeCell ref="H11:J11"/>
    <mergeCell ref="I21:N21"/>
    <mergeCell ref="J26:L26"/>
    <mergeCell ref="M26:N26"/>
    <mergeCell ref="B25:D25"/>
    <mergeCell ref="E25:F25"/>
    <mergeCell ref="J24:L24"/>
    <mergeCell ref="B23:D23"/>
    <mergeCell ref="E23:F23"/>
    <mergeCell ref="B22:D22"/>
    <mergeCell ref="E22:F22"/>
    <mergeCell ref="B26:D26"/>
    <mergeCell ref="E26:F26"/>
    <mergeCell ref="M24:N24"/>
    <mergeCell ref="A18:F18"/>
    <mergeCell ref="E7:F7"/>
    <mergeCell ref="B8:D8"/>
    <mergeCell ref="E8:F8"/>
    <mergeCell ref="B9:D9"/>
    <mergeCell ref="E9:F9"/>
    <mergeCell ref="E15:F15"/>
    <mergeCell ref="E16:F16"/>
    <mergeCell ref="B12:D12"/>
    <mergeCell ref="B16:D16"/>
    <mergeCell ref="B13:D13"/>
    <mergeCell ref="E13:F13"/>
    <mergeCell ref="B14:D14"/>
    <mergeCell ref="E14:F14"/>
    <mergeCell ref="B15:D15"/>
    <mergeCell ref="A1:O2"/>
    <mergeCell ref="A4:F4"/>
    <mergeCell ref="A21:F21"/>
    <mergeCell ref="E12:F12"/>
    <mergeCell ref="B5:D5"/>
    <mergeCell ref="E5:F5"/>
    <mergeCell ref="B6:D6"/>
    <mergeCell ref="E6:F6"/>
    <mergeCell ref="B10:D10"/>
    <mergeCell ref="E10:F10"/>
    <mergeCell ref="B11:D11"/>
    <mergeCell ref="E11:F11"/>
    <mergeCell ref="B7:D7"/>
    <mergeCell ref="A19:F19"/>
    <mergeCell ref="A36:F36"/>
    <mergeCell ref="I35:N35"/>
    <mergeCell ref="I36:N36"/>
    <mergeCell ref="A35:F35"/>
    <mergeCell ref="B24:D24"/>
    <mergeCell ref="E24:F24"/>
    <mergeCell ref="E27:F27"/>
    <mergeCell ref="B33:D33"/>
    <mergeCell ref="E33:F33"/>
    <mergeCell ref="B32:D32"/>
    <mergeCell ref="E32:F32"/>
    <mergeCell ref="B29:D29"/>
    <mergeCell ref="E31:F31"/>
    <mergeCell ref="B30:D30"/>
    <mergeCell ref="B31:D31"/>
    <mergeCell ref="E29:F29"/>
  </mergeCells>
  <phoneticPr fontId="2"/>
  <pageMargins left="0.78700000000000003" right="0.67" top="0.31" bottom="0.24" header="0.28000000000000003" footer="0.24"/>
  <pageSetup paperSize="9" scale="96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J60"/>
  <sheetViews>
    <sheetView tabSelected="1" topLeftCell="A8" zoomScaleNormal="100" workbookViewId="0">
      <selection activeCell="BH28" sqref="BH28"/>
    </sheetView>
  </sheetViews>
  <sheetFormatPr defaultColWidth="9" defaultRowHeight="13.2" x14ac:dyDescent="0.2"/>
  <cols>
    <col min="1" max="1" width="3.44140625" style="25" customWidth="1"/>
    <col min="2" max="2" width="18.6640625" style="25" customWidth="1"/>
    <col min="3" max="50" width="2.6640625" style="84" customWidth="1"/>
    <col min="51" max="52" width="2.88671875" style="25" customWidth="1"/>
    <col min="53" max="53" width="3" style="25" customWidth="1"/>
    <col min="54" max="54" width="3.44140625" style="25" customWidth="1"/>
    <col min="55" max="55" width="3.44140625" style="25" bestFit="1" customWidth="1"/>
    <col min="56" max="56" width="3.21875" style="25" customWidth="1"/>
    <col min="57" max="57" width="4.44140625" style="25" bestFit="1" customWidth="1"/>
    <col min="58" max="58" width="4.44140625" style="25" hidden="1" customWidth="1"/>
    <col min="59" max="59" width="3.33203125" style="25" customWidth="1"/>
    <col min="60" max="63" width="2.6640625" style="25" customWidth="1"/>
    <col min="64" max="16384" width="9" style="25"/>
  </cols>
  <sheetData>
    <row r="1" spans="1:62" ht="19.2" x14ac:dyDescent="0.2">
      <c r="A1" s="291" t="s">
        <v>40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1"/>
      <c r="BI1" s="1"/>
      <c r="BJ1" s="1"/>
    </row>
    <row r="2" spans="1:62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spans="1:62" ht="13.5" customHeight="1" thickBot="1" x14ac:dyDescent="0.25">
      <c r="A3" s="26"/>
      <c r="B3" s="27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15" customHeight="1" x14ac:dyDescent="0.2">
      <c r="A4" s="269" t="s">
        <v>8</v>
      </c>
      <c r="B4" s="270"/>
      <c r="C4" s="28"/>
      <c r="D4" s="232">
        <f>IF(A6="","",A6)</f>
        <v>1</v>
      </c>
      <c r="E4" s="232"/>
      <c r="F4" s="29"/>
      <c r="G4" s="30"/>
      <c r="H4" s="232">
        <f>IF(A7="","",A7)</f>
        <v>2</v>
      </c>
      <c r="I4" s="232"/>
      <c r="J4" s="29"/>
      <c r="K4" s="30"/>
      <c r="L4" s="232">
        <f>IF(A8="","",A8)</f>
        <v>3</v>
      </c>
      <c r="M4" s="232"/>
      <c r="N4" s="29"/>
      <c r="O4" s="30"/>
      <c r="P4" s="232">
        <f>IF(A9="","",A9)</f>
        <v>4</v>
      </c>
      <c r="Q4" s="232"/>
      <c r="R4" s="29"/>
      <c r="S4" s="30"/>
      <c r="T4" s="232">
        <f>IF(A10="","",A10)</f>
        <v>5</v>
      </c>
      <c r="U4" s="232"/>
      <c r="V4" s="29"/>
      <c r="W4" s="30"/>
      <c r="X4" s="232">
        <f>IF(A11="","",A11)</f>
        <v>6</v>
      </c>
      <c r="Y4" s="232"/>
      <c r="Z4" s="29"/>
      <c r="AA4" s="30"/>
      <c r="AB4" s="232">
        <f>IF(A12="","",A12)</f>
        <v>7</v>
      </c>
      <c r="AC4" s="232"/>
      <c r="AD4" s="29"/>
      <c r="AE4" s="30"/>
      <c r="AF4" s="232">
        <f>IF(A13="","",A13)</f>
        <v>8</v>
      </c>
      <c r="AG4" s="232"/>
      <c r="AH4" s="29"/>
      <c r="AI4" s="30"/>
      <c r="AJ4" s="232">
        <v>9</v>
      </c>
      <c r="AK4" s="232"/>
      <c r="AL4" s="29"/>
      <c r="AM4" s="30"/>
      <c r="AN4" s="232">
        <v>10</v>
      </c>
      <c r="AO4" s="232"/>
      <c r="AP4" s="29"/>
      <c r="AQ4" s="30"/>
      <c r="AR4" s="232">
        <v>11</v>
      </c>
      <c r="AS4" s="232"/>
      <c r="AT4" s="29"/>
      <c r="AU4" s="30"/>
      <c r="AV4" s="232">
        <f>IF(A17="","",A17)</f>
        <v>12</v>
      </c>
      <c r="AW4" s="232"/>
      <c r="AX4" s="29"/>
      <c r="AY4" s="261" t="s">
        <v>0</v>
      </c>
      <c r="AZ4" s="263" t="s">
        <v>1</v>
      </c>
      <c r="BA4" s="265" t="s">
        <v>2</v>
      </c>
      <c r="BB4" s="236" t="s">
        <v>3</v>
      </c>
      <c r="BC4" s="267" t="s">
        <v>4</v>
      </c>
      <c r="BD4" s="241" t="s">
        <v>5</v>
      </c>
      <c r="BE4" s="245" t="s">
        <v>6</v>
      </c>
      <c r="BF4" s="236" t="s">
        <v>18</v>
      </c>
      <c r="BG4" s="236" t="s">
        <v>7</v>
      </c>
    </row>
    <row r="5" spans="1:62" ht="15" customHeight="1" thickBot="1" x14ac:dyDescent="0.25">
      <c r="A5" s="271"/>
      <c r="B5" s="272"/>
      <c r="C5" s="273" t="str">
        <f>IF(B6="","",B6)</f>
        <v>尾西ＦＣ</v>
      </c>
      <c r="D5" s="223"/>
      <c r="E5" s="223"/>
      <c r="F5" s="223"/>
      <c r="G5" s="222" t="str">
        <f>IF(B7="","",B7)</f>
        <v>クレバーフットＡ</v>
      </c>
      <c r="H5" s="223"/>
      <c r="I5" s="223"/>
      <c r="J5" s="223"/>
      <c r="K5" s="222" t="str">
        <f>IF(B8="","",B8)</f>
        <v>ＴＲＹ愛知</v>
      </c>
      <c r="L5" s="223"/>
      <c r="M5" s="223"/>
      <c r="N5" s="223"/>
      <c r="O5" s="222" t="str">
        <f>IF(B9="","",B9)</f>
        <v>尾張ＦＣ Ａ</v>
      </c>
      <c r="P5" s="223"/>
      <c r="Q5" s="223"/>
      <c r="R5" s="223"/>
      <c r="S5" s="222" t="str">
        <f>IF(B10="","",B10)</f>
        <v>Ｆ.Ｃ.ＤＩＶＩＮＥ Ａ</v>
      </c>
      <c r="T5" s="223"/>
      <c r="U5" s="223"/>
      <c r="V5" s="223"/>
      <c r="W5" s="222" t="str">
        <f>IF(B11="","",B11)</f>
        <v>クレバーフットＢ</v>
      </c>
      <c r="X5" s="223"/>
      <c r="Y5" s="223"/>
      <c r="Z5" s="223"/>
      <c r="AA5" s="222" t="str">
        <f>IF(B12="","",B12)</f>
        <v>愛知ＦＣ一宮Ａ</v>
      </c>
      <c r="AB5" s="223"/>
      <c r="AC5" s="223"/>
      <c r="AD5" s="223"/>
      <c r="AE5" s="222" t="str">
        <f>IF(B13="","",B13)</f>
        <v>一宮ＦＣ Ａ</v>
      </c>
      <c r="AF5" s="223"/>
      <c r="AG5" s="223"/>
      <c r="AH5" s="223"/>
      <c r="AI5" s="222" t="s">
        <v>61</v>
      </c>
      <c r="AJ5" s="223"/>
      <c r="AK5" s="223"/>
      <c r="AL5" s="223"/>
      <c r="AM5" s="222" t="s">
        <v>88</v>
      </c>
      <c r="AN5" s="223"/>
      <c r="AO5" s="223"/>
      <c r="AP5" s="223"/>
      <c r="AQ5" s="222" t="s">
        <v>52</v>
      </c>
      <c r="AR5" s="223"/>
      <c r="AS5" s="223"/>
      <c r="AT5" s="223"/>
      <c r="AU5" s="222" t="str">
        <f>IF(B17="","",B17)</f>
        <v>ＦＣ市江</v>
      </c>
      <c r="AV5" s="223"/>
      <c r="AW5" s="223"/>
      <c r="AX5" s="223"/>
      <c r="AY5" s="262"/>
      <c r="AZ5" s="264"/>
      <c r="BA5" s="266"/>
      <c r="BB5" s="237"/>
      <c r="BC5" s="268"/>
      <c r="BD5" s="242"/>
      <c r="BE5" s="246"/>
      <c r="BF5" s="237"/>
      <c r="BG5" s="237"/>
    </row>
    <row r="6" spans="1:62" ht="15" customHeight="1" x14ac:dyDescent="0.2">
      <c r="A6" s="32">
        <v>1</v>
      </c>
      <c r="B6" s="33" t="str">
        <f>IF(組み分け!B5="","",組み分け!B5)</f>
        <v>尾西ＦＣ</v>
      </c>
      <c r="C6" s="255"/>
      <c r="D6" s="256"/>
      <c r="E6" s="256"/>
      <c r="F6" s="257"/>
      <c r="G6" s="34" t="s">
        <v>115</v>
      </c>
      <c r="H6" s="35">
        <v>4</v>
      </c>
      <c r="I6" s="36" t="s">
        <v>16</v>
      </c>
      <c r="J6" s="35">
        <v>3</v>
      </c>
      <c r="K6" s="34" t="s">
        <v>107</v>
      </c>
      <c r="L6" s="35">
        <v>2</v>
      </c>
      <c r="M6" s="36" t="s">
        <v>16</v>
      </c>
      <c r="N6" s="35">
        <v>4</v>
      </c>
      <c r="O6" s="34" t="s">
        <v>89</v>
      </c>
      <c r="P6" s="35">
        <v>2</v>
      </c>
      <c r="Q6" s="36" t="s">
        <v>16</v>
      </c>
      <c r="R6" s="35">
        <v>1</v>
      </c>
      <c r="S6" s="34" t="s">
        <v>96</v>
      </c>
      <c r="T6" s="35">
        <v>4</v>
      </c>
      <c r="U6" s="36" t="s">
        <v>16</v>
      </c>
      <c r="V6" s="35">
        <v>1</v>
      </c>
      <c r="W6" s="34" t="str">
        <f>IF(OR(X6="",Z6=""),"",IF(X6=Z6,"△",IF(X6&gt;Z6,"○",IF(X6&lt;Z6,"●",""))))</f>
        <v>○</v>
      </c>
      <c r="X6" s="35">
        <v>2</v>
      </c>
      <c r="Y6" s="36" t="s">
        <v>16</v>
      </c>
      <c r="Z6" s="35">
        <v>0</v>
      </c>
      <c r="AA6" s="34" t="s">
        <v>116</v>
      </c>
      <c r="AB6" s="35">
        <v>0</v>
      </c>
      <c r="AC6" s="36" t="s">
        <v>16</v>
      </c>
      <c r="AD6" s="35">
        <v>2</v>
      </c>
      <c r="AE6" s="34" t="s">
        <v>120</v>
      </c>
      <c r="AF6" s="35">
        <v>5</v>
      </c>
      <c r="AG6" s="36" t="s">
        <v>16</v>
      </c>
      <c r="AH6" s="35">
        <v>2</v>
      </c>
      <c r="AI6" s="34" t="s">
        <v>108</v>
      </c>
      <c r="AJ6" s="35">
        <v>1</v>
      </c>
      <c r="AK6" s="36" t="s">
        <v>16</v>
      </c>
      <c r="AL6" s="35">
        <v>2</v>
      </c>
      <c r="AM6" s="34" t="s">
        <v>89</v>
      </c>
      <c r="AN6" s="35">
        <v>4</v>
      </c>
      <c r="AO6" s="36" t="s">
        <v>16</v>
      </c>
      <c r="AP6" s="37">
        <v>0</v>
      </c>
      <c r="AQ6" s="36" t="s">
        <v>95</v>
      </c>
      <c r="AR6" s="35">
        <v>5</v>
      </c>
      <c r="AS6" s="36" t="s">
        <v>16</v>
      </c>
      <c r="AT6" s="35">
        <v>1</v>
      </c>
      <c r="AU6" s="34" t="s">
        <v>119</v>
      </c>
      <c r="AV6" s="35">
        <v>1</v>
      </c>
      <c r="AW6" s="36" t="s">
        <v>16</v>
      </c>
      <c r="AX6" s="35">
        <v>1</v>
      </c>
      <c r="AY6" s="38">
        <v>7</v>
      </c>
      <c r="AZ6" s="39">
        <f>COUNTIF(C6:AX6,"●")</f>
        <v>3</v>
      </c>
      <c r="BA6" s="40">
        <f>COUNTIF(C6:AX6,"△")</f>
        <v>1</v>
      </c>
      <c r="BB6" s="41">
        <f>SUM(3*AY6,0*AZ6,1*BA6)</f>
        <v>22</v>
      </c>
      <c r="BC6" s="42">
        <f>SUM(P6,T6,X6,AB6,AF6,AJ6,AN6,AR6,AV6,L6,H6,D6)</f>
        <v>30</v>
      </c>
      <c r="BD6" s="43">
        <f>SUM(R6,V6,Z6,AD6,AH6,AL6,AP6,AT6,AX6,N6,J6,F6)</f>
        <v>17</v>
      </c>
      <c r="BE6" s="33">
        <f>BC6-BD6</f>
        <v>13</v>
      </c>
      <c r="BF6" s="44">
        <f>BB6+(BE6/100)+(BC6/100000)</f>
        <v>22.130299999999998</v>
      </c>
      <c r="BG6" s="45">
        <f>_xlfn.RANK.EQ(BF6,BF$6:BF$17,0)</f>
        <v>4</v>
      </c>
    </row>
    <row r="7" spans="1:62" ht="15" customHeight="1" x14ac:dyDescent="0.2">
      <c r="A7" s="46">
        <v>2</v>
      </c>
      <c r="B7" s="40" t="str">
        <f>IF(組み分け!B6="","",組み分け!B6)</f>
        <v>クレバーフットＡ</v>
      </c>
      <c r="C7" s="47" t="s">
        <v>116</v>
      </c>
      <c r="D7" s="48">
        <v>3</v>
      </c>
      <c r="E7" s="48" t="s">
        <v>16</v>
      </c>
      <c r="F7" s="48">
        <v>4</v>
      </c>
      <c r="G7" s="238"/>
      <c r="H7" s="239"/>
      <c r="I7" s="239"/>
      <c r="J7" s="240"/>
      <c r="K7" s="49" t="s">
        <v>97</v>
      </c>
      <c r="L7" s="50">
        <v>2</v>
      </c>
      <c r="M7" s="48" t="s">
        <v>16</v>
      </c>
      <c r="N7" s="50">
        <v>1</v>
      </c>
      <c r="O7" s="49" t="s">
        <v>98</v>
      </c>
      <c r="P7" s="50">
        <v>1</v>
      </c>
      <c r="Q7" s="48" t="s">
        <v>16</v>
      </c>
      <c r="R7" s="50">
        <v>1</v>
      </c>
      <c r="S7" s="49" t="s">
        <v>122</v>
      </c>
      <c r="T7" s="50">
        <v>5</v>
      </c>
      <c r="U7" s="48" t="s">
        <v>16</v>
      </c>
      <c r="V7" s="50">
        <v>0</v>
      </c>
      <c r="W7" s="49" t="s">
        <v>105</v>
      </c>
      <c r="X7" s="50">
        <v>0</v>
      </c>
      <c r="Y7" s="48" t="s">
        <v>16</v>
      </c>
      <c r="Z7" s="50">
        <v>0</v>
      </c>
      <c r="AA7" s="49" t="s">
        <v>115</v>
      </c>
      <c r="AB7" s="50">
        <v>1</v>
      </c>
      <c r="AC7" s="48" t="s">
        <v>16</v>
      </c>
      <c r="AD7" s="50">
        <v>0</v>
      </c>
      <c r="AE7" s="49" t="s">
        <v>120</v>
      </c>
      <c r="AF7" s="50">
        <v>4</v>
      </c>
      <c r="AG7" s="48" t="s">
        <v>16</v>
      </c>
      <c r="AH7" s="50">
        <v>1</v>
      </c>
      <c r="AI7" s="49" t="s">
        <v>105</v>
      </c>
      <c r="AJ7" s="50">
        <v>1</v>
      </c>
      <c r="AK7" s="48" t="s">
        <v>16</v>
      </c>
      <c r="AL7" s="50">
        <v>1</v>
      </c>
      <c r="AM7" s="49" t="s">
        <v>121</v>
      </c>
      <c r="AN7" s="50">
        <v>3</v>
      </c>
      <c r="AO7" s="48" t="s">
        <v>16</v>
      </c>
      <c r="AP7" s="51">
        <v>2</v>
      </c>
      <c r="AQ7" s="48" t="s">
        <v>114</v>
      </c>
      <c r="AR7" s="50">
        <v>5</v>
      </c>
      <c r="AS7" s="48" t="s">
        <v>16</v>
      </c>
      <c r="AT7" s="50">
        <v>0</v>
      </c>
      <c r="AU7" s="49" t="s">
        <v>114</v>
      </c>
      <c r="AV7" s="50">
        <v>2</v>
      </c>
      <c r="AW7" s="48" t="s">
        <v>16</v>
      </c>
      <c r="AX7" s="50">
        <v>0</v>
      </c>
      <c r="AY7" s="52">
        <v>7</v>
      </c>
      <c r="AZ7" s="53">
        <f t="shared" ref="AZ7:AZ17" si="0">COUNTIF(C7:AX7,"●")</f>
        <v>1</v>
      </c>
      <c r="BA7" s="54">
        <f t="shared" ref="BA7:BA17" si="1">COUNTIF(C7:AX7,"△")</f>
        <v>3</v>
      </c>
      <c r="BB7" s="55">
        <f t="shared" ref="BB7:BB17" si="2">SUM(3*AY7,0*AZ7,1*BA7)</f>
        <v>24</v>
      </c>
      <c r="BC7" s="52">
        <f>SUM(P7,T7,X7,AB7,AF7,AJ7,AN7,AR7,AV7,L7,H7,D7)</f>
        <v>27</v>
      </c>
      <c r="BD7" s="53">
        <f>SUM(R7,V7,Z7,AD7,AH7,AL7,AP7,AT7,AX7,N7,J7,F7)</f>
        <v>10</v>
      </c>
      <c r="BE7" s="54">
        <f t="shared" ref="BE7:BE17" si="3">BC7-BD7</f>
        <v>17</v>
      </c>
      <c r="BF7" s="56">
        <f t="shared" ref="BF7:BF17" si="4">BB7+(BE7/100)+(BC7/100000)</f>
        <v>24.170270000000002</v>
      </c>
      <c r="BG7" s="57">
        <f t="shared" ref="BG7:BG17" si="5">_xlfn.RANK.EQ(BF7,BF$6:BF$17,0)</f>
        <v>3</v>
      </c>
    </row>
    <row r="8" spans="1:62" ht="15" customHeight="1" x14ac:dyDescent="0.2">
      <c r="A8" s="58">
        <v>3</v>
      </c>
      <c r="B8" s="40" t="str">
        <f>IF(組み分け!B7="","",組み分け!B7)</f>
        <v>ＴＲＹ愛知</v>
      </c>
      <c r="C8" s="59" t="str">
        <f t="shared" ref="C8:C17" si="6">IF(OR(D8="",F8=""),"",IF(D8=F8,"△",IF(D8&gt;F8,"○",IF(D8&lt;F8,"●",""))))</f>
        <v>○</v>
      </c>
      <c r="D8" s="60">
        <f>IF(N6="","",N6)</f>
        <v>4</v>
      </c>
      <c r="E8" s="60" t="s">
        <v>16</v>
      </c>
      <c r="F8" s="60">
        <f>IF(L6="","",L6)</f>
        <v>2</v>
      </c>
      <c r="G8" s="61" t="str">
        <f t="shared" ref="G8:G17" si="7">IF(OR(H8="",J8=""),"",IF(H8=J8,"△",IF(H8&gt;J8,"○",IF(H8&lt;J8,"●",""))))</f>
        <v>●</v>
      </c>
      <c r="H8" s="60">
        <f>IF(N7="","",N7)</f>
        <v>1</v>
      </c>
      <c r="I8" s="60" t="s">
        <v>16</v>
      </c>
      <c r="J8" s="60">
        <f>IF(L7="","",L7)</f>
        <v>2</v>
      </c>
      <c r="K8" s="258"/>
      <c r="L8" s="259"/>
      <c r="M8" s="259"/>
      <c r="N8" s="260"/>
      <c r="O8" s="61" t="s">
        <v>99</v>
      </c>
      <c r="P8" s="62">
        <v>3</v>
      </c>
      <c r="Q8" s="60" t="s">
        <v>16</v>
      </c>
      <c r="R8" s="62">
        <v>2</v>
      </c>
      <c r="S8" s="61" t="s">
        <v>110</v>
      </c>
      <c r="T8" s="62">
        <v>5</v>
      </c>
      <c r="U8" s="60" t="s">
        <v>16</v>
      </c>
      <c r="V8" s="62">
        <v>2</v>
      </c>
      <c r="W8" s="61" t="s">
        <v>92</v>
      </c>
      <c r="X8" s="62">
        <v>6</v>
      </c>
      <c r="Y8" s="60" t="s">
        <v>16</v>
      </c>
      <c r="Z8" s="62">
        <v>1</v>
      </c>
      <c r="AA8" s="61" t="s">
        <v>111</v>
      </c>
      <c r="AB8" s="62">
        <v>2</v>
      </c>
      <c r="AC8" s="60" t="s">
        <v>16</v>
      </c>
      <c r="AD8" s="62">
        <v>1</v>
      </c>
      <c r="AE8" s="61" t="s">
        <v>120</v>
      </c>
      <c r="AF8" s="62">
        <v>6</v>
      </c>
      <c r="AG8" s="60" t="s">
        <v>16</v>
      </c>
      <c r="AH8" s="62">
        <v>2</v>
      </c>
      <c r="AI8" s="61" t="s">
        <v>109</v>
      </c>
      <c r="AJ8" s="62">
        <v>9</v>
      </c>
      <c r="AK8" s="60" t="s">
        <v>16</v>
      </c>
      <c r="AL8" s="62">
        <v>0</v>
      </c>
      <c r="AM8" s="61" t="s">
        <v>120</v>
      </c>
      <c r="AN8" s="62">
        <v>4</v>
      </c>
      <c r="AO8" s="60" t="s">
        <v>16</v>
      </c>
      <c r="AP8" s="63">
        <v>1</v>
      </c>
      <c r="AQ8" s="60" t="s">
        <v>93</v>
      </c>
      <c r="AR8" s="62">
        <v>4</v>
      </c>
      <c r="AS8" s="60" t="s">
        <v>16</v>
      </c>
      <c r="AT8" s="62">
        <v>1</v>
      </c>
      <c r="AU8" s="61" t="s">
        <v>120</v>
      </c>
      <c r="AV8" s="62">
        <v>8</v>
      </c>
      <c r="AW8" s="60" t="s">
        <v>16</v>
      </c>
      <c r="AX8" s="62">
        <v>0</v>
      </c>
      <c r="AY8" s="52">
        <v>10</v>
      </c>
      <c r="AZ8" s="53">
        <f t="shared" si="0"/>
        <v>1</v>
      </c>
      <c r="BA8" s="54">
        <f t="shared" si="1"/>
        <v>0</v>
      </c>
      <c r="BB8" s="64">
        <f t="shared" si="2"/>
        <v>30</v>
      </c>
      <c r="BC8" s="38">
        <f t="shared" ref="BC8:BC17" si="8">SUM(P8,T8,X8,AB8,AF8,AJ8,AN8,AR8,AV8,L8,H8,D8)</f>
        <v>52</v>
      </c>
      <c r="BD8" s="39">
        <f t="shared" ref="BD8:BD17" si="9">SUM(R8,V8,Z8,AD8,AH8,AL8,AP8,AT8,AX8,N8,J8,F8)</f>
        <v>14</v>
      </c>
      <c r="BE8" s="40">
        <f t="shared" si="3"/>
        <v>38</v>
      </c>
      <c r="BF8" s="65">
        <f t="shared" si="4"/>
        <v>30.380520000000001</v>
      </c>
      <c r="BG8" s="66">
        <f t="shared" si="5"/>
        <v>1</v>
      </c>
    </row>
    <row r="9" spans="1:62" ht="15" customHeight="1" x14ac:dyDescent="0.2">
      <c r="A9" s="46">
        <v>4</v>
      </c>
      <c r="B9" s="40" t="str">
        <f>IF(組み分け!B8="","",組み分け!B8)</f>
        <v>尾張ＦＣ Ａ</v>
      </c>
      <c r="C9" s="47" t="str">
        <f t="shared" si="6"/>
        <v>●</v>
      </c>
      <c r="D9" s="48">
        <f>IF(R6="","",R6)</f>
        <v>1</v>
      </c>
      <c r="E9" s="48" t="s">
        <v>16</v>
      </c>
      <c r="F9" s="48">
        <f>IF(P6="","",P6)</f>
        <v>2</v>
      </c>
      <c r="G9" s="49" t="str">
        <f t="shared" si="7"/>
        <v>△</v>
      </c>
      <c r="H9" s="48">
        <f>IF(R7="","",R7)</f>
        <v>1</v>
      </c>
      <c r="I9" s="48" t="s">
        <v>16</v>
      </c>
      <c r="J9" s="48">
        <f>IF(P7="","",P7)</f>
        <v>1</v>
      </c>
      <c r="K9" s="49" t="str">
        <f t="shared" ref="K9:K17" si="10">IF(OR(L9="",N9=""),"",IF(L9=N9,"△",IF(L9&gt;N9,"○",IF(L9&lt;N9,"●",""))))</f>
        <v>●</v>
      </c>
      <c r="L9" s="48">
        <f>IF(R8="","",R8)</f>
        <v>2</v>
      </c>
      <c r="M9" s="48" t="s">
        <v>16</v>
      </c>
      <c r="N9" s="48">
        <f>IF(P8="","",P8)</f>
        <v>3</v>
      </c>
      <c r="O9" s="238"/>
      <c r="P9" s="239"/>
      <c r="Q9" s="239"/>
      <c r="R9" s="240"/>
      <c r="S9" s="49" t="s">
        <v>98</v>
      </c>
      <c r="T9" s="50">
        <v>1</v>
      </c>
      <c r="U9" s="48" t="s">
        <v>16</v>
      </c>
      <c r="V9" s="50">
        <v>1</v>
      </c>
      <c r="W9" s="49" t="s">
        <v>123</v>
      </c>
      <c r="X9" s="50">
        <v>0</v>
      </c>
      <c r="Y9" s="48" t="s">
        <v>16</v>
      </c>
      <c r="Z9" s="50">
        <v>1</v>
      </c>
      <c r="AA9" s="49" t="s">
        <v>100</v>
      </c>
      <c r="AB9" s="50">
        <v>3</v>
      </c>
      <c r="AC9" s="48" t="s">
        <v>16</v>
      </c>
      <c r="AD9" s="50">
        <v>0</v>
      </c>
      <c r="AE9" s="49" t="s">
        <v>113</v>
      </c>
      <c r="AF9" s="50">
        <v>3</v>
      </c>
      <c r="AG9" s="48" t="s">
        <v>16</v>
      </c>
      <c r="AH9" s="50">
        <v>0</v>
      </c>
      <c r="AI9" s="49" t="s">
        <v>124</v>
      </c>
      <c r="AJ9" s="50">
        <v>3</v>
      </c>
      <c r="AK9" s="48" t="s">
        <v>16</v>
      </c>
      <c r="AL9" s="50">
        <v>1</v>
      </c>
      <c r="AM9" s="49" t="s">
        <v>89</v>
      </c>
      <c r="AN9" s="50">
        <v>3</v>
      </c>
      <c r="AO9" s="48" t="s">
        <v>16</v>
      </c>
      <c r="AP9" s="51">
        <v>0</v>
      </c>
      <c r="AQ9" s="48" t="s">
        <v>113</v>
      </c>
      <c r="AR9" s="50">
        <v>5</v>
      </c>
      <c r="AS9" s="48" t="s">
        <v>16</v>
      </c>
      <c r="AT9" s="50">
        <v>0</v>
      </c>
      <c r="AU9" s="49" t="s">
        <v>101</v>
      </c>
      <c r="AV9" s="50">
        <v>3</v>
      </c>
      <c r="AW9" s="48" t="s">
        <v>16</v>
      </c>
      <c r="AX9" s="50">
        <v>0</v>
      </c>
      <c r="AY9" s="52">
        <v>6</v>
      </c>
      <c r="AZ9" s="53">
        <f t="shared" si="0"/>
        <v>3</v>
      </c>
      <c r="BA9" s="54">
        <f t="shared" si="1"/>
        <v>2</v>
      </c>
      <c r="BB9" s="55">
        <f t="shared" si="2"/>
        <v>20</v>
      </c>
      <c r="BC9" s="52">
        <f t="shared" si="8"/>
        <v>25</v>
      </c>
      <c r="BD9" s="53">
        <f t="shared" si="9"/>
        <v>9</v>
      </c>
      <c r="BE9" s="54">
        <f t="shared" si="3"/>
        <v>16</v>
      </c>
      <c r="BF9" s="56">
        <f t="shared" si="4"/>
        <v>20.160250000000001</v>
      </c>
      <c r="BG9" s="57">
        <f t="shared" si="5"/>
        <v>5</v>
      </c>
    </row>
    <row r="10" spans="1:62" ht="15" customHeight="1" x14ac:dyDescent="0.2">
      <c r="A10" s="46">
        <v>5</v>
      </c>
      <c r="B10" s="40" t="str">
        <f>IF(組み分け!B9="","",組み分け!B9)</f>
        <v>Ｆ.Ｃ.ＤＩＶＩＮＥ Ａ</v>
      </c>
      <c r="C10" s="47" t="str">
        <f t="shared" si="6"/>
        <v>●</v>
      </c>
      <c r="D10" s="48">
        <f>IF(V6="","",V6)</f>
        <v>1</v>
      </c>
      <c r="E10" s="48" t="s">
        <v>16</v>
      </c>
      <c r="F10" s="48">
        <f>IF(T6="","",T6)</f>
        <v>4</v>
      </c>
      <c r="G10" s="49" t="str">
        <f t="shared" si="7"/>
        <v>●</v>
      </c>
      <c r="H10" s="48">
        <f>IF(V7="","",V7)</f>
        <v>0</v>
      </c>
      <c r="I10" s="48" t="s">
        <v>16</v>
      </c>
      <c r="J10" s="48">
        <f>IF(T7="","",T7)</f>
        <v>5</v>
      </c>
      <c r="K10" s="49" t="str">
        <f t="shared" si="10"/>
        <v>●</v>
      </c>
      <c r="L10" s="48">
        <f>IF(V8="","",V8)</f>
        <v>2</v>
      </c>
      <c r="M10" s="48" t="s">
        <v>16</v>
      </c>
      <c r="N10" s="48">
        <f>IF(T8="","",T8)</f>
        <v>5</v>
      </c>
      <c r="O10" s="49" t="str">
        <f t="shared" ref="O10:O17" si="11">IF(OR(P10="",R10=""),"",IF(P10=R10,"△",IF(P10&gt;R10,"○",IF(P10&lt;R10,"●",""))))</f>
        <v>△</v>
      </c>
      <c r="P10" s="48">
        <f>IF(V9="","",V9)</f>
        <v>1</v>
      </c>
      <c r="Q10" s="48" t="s">
        <v>16</v>
      </c>
      <c r="R10" s="48">
        <f>IF(T9="","",T9)</f>
        <v>1</v>
      </c>
      <c r="S10" s="238"/>
      <c r="T10" s="239"/>
      <c r="U10" s="239"/>
      <c r="V10" s="240"/>
      <c r="W10" s="49" t="s">
        <v>98</v>
      </c>
      <c r="X10" s="50">
        <v>1</v>
      </c>
      <c r="Y10" s="48" t="s">
        <v>16</v>
      </c>
      <c r="Z10" s="50">
        <v>1</v>
      </c>
      <c r="AA10" s="49" t="s">
        <v>112</v>
      </c>
      <c r="AB10" s="50">
        <v>0</v>
      </c>
      <c r="AC10" s="48" t="s">
        <v>16</v>
      </c>
      <c r="AD10" s="50">
        <v>2</v>
      </c>
      <c r="AE10" s="49" t="s">
        <v>90</v>
      </c>
      <c r="AF10" s="50">
        <v>3</v>
      </c>
      <c r="AG10" s="48" t="s">
        <v>16</v>
      </c>
      <c r="AH10" s="50">
        <v>1</v>
      </c>
      <c r="AI10" s="49" t="s">
        <v>91</v>
      </c>
      <c r="AJ10" s="50">
        <v>0</v>
      </c>
      <c r="AK10" s="48" t="s">
        <v>16</v>
      </c>
      <c r="AL10" s="50">
        <v>2</v>
      </c>
      <c r="AM10" s="49" t="s">
        <v>120</v>
      </c>
      <c r="AN10" s="50">
        <v>2</v>
      </c>
      <c r="AO10" s="48" t="s">
        <v>16</v>
      </c>
      <c r="AP10" s="51">
        <v>0</v>
      </c>
      <c r="AQ10" s="48" t="s">
        <v>95</v>
      </c>
      <c r="AR10" s="50">
        <v>4</v>
      </c>
      <c r="AS10" s="48" t="s">
        <v>16</v>
      </c>
      <c r="AT10" s="50">
        <v>1</v>
      </c>
      <c r="AU10" s="49" t="s">
        <v>90</v>
      </c>
      <c r="AV10" s="50">
        <v>2</v>
      </c>
      <c r="AW10" s="48" t="s">
        <v>16</v>
      </c>
      <c r="AX10" s="50">
        <v>0</v>
      </c>
      <c r="AY10" s="52">
        <v>4</v>
      </c>
      <c r="AZ10" s="53">
        <f t="shared" si="0"/>
        <v>5</v>
      </c>
      <c r="BA10" s="54">
        <f t="shared" si="1"/>
        <v>2</v>
      </c>
      <c r="BB10" s="55">
        <f t="shared" si="2"/>
        <v>14</v>
      </c>
      <c r="BC10" s="52">
        <f t="shared" si="8"/>
        <v>16</v>
      </c>
      <c r="BD10" s="53">
        <f t="shared" si="9"/>
        <v>22</v>
      </c>
      <c r="BE10" s="54">
        <f t="shared" si="3"/>
        <v>-6</v>
      </c>
      <c r="BF10" s="56">
        <f t="shared" si="4"/>
        <v>13.940159999999999</v>
      </c>
      <c r="BG10" s="57">
        <f t="shared" si="5"/>
        <v>8</v>
      </c>
    </row>
    <row r="11" spans="1:62" ht="15" customHeight="1" x14ac:dyDescent="0.2">
      <c r="A11" s="46">
        <v>6</v>
      </c>
      <c r="B11" s="40" t="str">
        <f>IF(組み分け!B10="","",組み分け!B10)</f>
        <v>クレバーフットＢ</v>
      </c>
      <c r="C11" s="47" t="str">
        <f t="shared" si="6"/>
        <v>●</v>
      </c>
      <c r="D11" s="48">
        <f>IF(Z6="","",Z6)</f>
        <v>0</v>
      </c>
      <c r="E11" s="48" t="s">
        <v>16</v>
      </c>
      <c r="F11" s="48">
        <f>IF(X6="","",X6)</f>
        <v>2</v>
      </c>
      <c r="G11" s="49" t="str">
        <f t="shared" si="7"/>
        <v>△</v>
      </c>
      <c r="H11" s="48">
        <f>IF(Z7="","",Z7)</f>
        <v>0</v>
      </c>
      <c r="I11" s="48" t="s">
        <v>16</v>
      </c>
      <c r="J11" s="48">
        <f>IF(X7="","",X7)</f>
        <v>0</v>
      </c>
      <c r="K11" s="49" t="str">
        <f t="shared" si="10"/>
        <v>●</v>
      </c>
      <c r="L11" s="48">
        <f>IF(Z8="","",Z8)</f>
        <v>1</v>
      </c>
      <c r="M11" s="48" t="s">
        <v>16</v>
      </c>
      <c r="N11" s="48">
        <f>IF(X8="","",X8)</f>
        <v>6</v>
      </c>
      <c r="O11" s="49" t="str">
        <f t="shared" si="11"/>
        <v>○</v>
      </c>
      <c r="P11" s="48">
        <f>IF(Z9="","",Z9)</f>
        <v>1</v>
      </c>
      <c r="Q11" s="48" t="s">
        <v>16</v>
      </c>
      <c r="R11" s="48">
        <f>IF(X9="","",X9)</f>
        <v>0</v>
      </c>
      <c r="S11" s="49" t="str">
        <f t="shared" ref="S11:S17" si="12">IF(OR(T11="",V11=""),"",IF(T11=V11,"△",IF(T11&gt;V11,"○",IF(T11&lt;V11,"●",""))))</f>
        <v>△</v>
      </c>
      <c r="T11" s="48">
        <f>IF(Z10="","",Z10)</f>
        <v>1</v>
      </c>
      <c r="U11" s="48" t="s">
        <v>16</v>
      </c>
      <c r="V11" s="48">
        <f>IF(X10="","",X10)</f>
        <v>1</v>
      </c>
      <c r="W11" s="238"/>
      <c r="X11" s="239"/>
      <c r="Y11" s="239"/>
      <c r="Z11" s="240"/>
      <c r="AA11" s="49" t="s">
        <v>94</v>
      </c>
      <c r="AB11" s="50">
        <v>1</v>
      </c>
      <c r="AC11" s="48" t="s">
        <v>16</v>
      </c>
      <c r="AD11" s="50">
        <v>4</v>
      </c>
      <c r="AE11" s="49" t="str">
        <f t="shared" ref="AE11" si="13">IF(OR(AF11="",AH11=""),"",IF(AF11=AH11,"△",IF(AF11&gt;AH11,"○",IF(AF11&lt;AH11,"●",""))))</f>
        <v>○</v>
      </c>
      <c r="AF11" s="50">
        <v>4</v>
      </c>
      <c r="AG11" s="48" t="s">
        <v>16</v>
      </c>
      <c r="AH11" s="50">
        <v>0</v>
      </c>
      <c r="AI11" s="49" t="s">
        <v>106</v>
      </c>
      <c r="AJ11" s="50">
        <v>2</v>
      </c>
      <c r="AK11" s="48" t="s">
        <v>16</v>
      </c>
      <c r="AL11" s="50">
        <v>1</v>
      </c>
      <c r="AM11" s="49" t="s">
        <v>95</v>
      </c>
      <c r="AN11" s="50">
        <v>2</v>
      </c>
      <c r="AO11" s="48" t="s">
        <v>16</v>
      </c>
      <c r="AP11" s="51">
        <v>0</v>
      </c>
      <c r="AQ11" s="48" t="s">
        <v>120</v>
      </c>
      <c r="AR11" s="50">
        <v>1</v>
      </c>
      <c r="AS11" s="48" t="s">
        <v>16</v>
      </c>
      <c r="AT11" s="50">
        <v>0</v>
      </c>
      <c r="AU11" s="49" t="s">
        <v>95</v>
      </c>
      <c r="AV11" s="50">
        <v>1</v>
      </c>
      <c r="AW11" s="48" t="s">
        <v>16</v>
      </c>
      <c r="AX11" s="50">
        <v>0</v>
      </c>
      <c r="AY11" s="52">
        <v>5</v>
      </c>
      <c r="AZ11" s="53">
        <f t="shared" si="0"/>
        <v>3</v>
      </c>
      <c r="BA11" s="54">
        <f t="shared" si="1"/>
        <v>2</v>
      </c>
      <c r="BB11" s="55">
        <f t="shared" si="2"/>
        <v>17</v>
      </c>
      <c r="BC11" s="52">
        <f t="shared" si="8"/>
        <v>14</v>
      </c>
      <c r="BD11" s="53">
        <f t="shared" si="9"/>
        <v>14</v>
      </c>
      <c r="BE11" s="54">
        <f t="shared" si="3"/>
        <v>0</v>
      </c>
      <c r="BF11" s="56">
        <f t="shared" si="4"/>
        <v>17.000139999999998</v>
      </c>
      <c r="BG11" s="57">
        <f t="shared" si="5"/>
        <v>6</v>
      </c>
    </row>
    <row r="12" spans="1:62" ht="15" customHeight="1" x14ac:dyDescent="0.2">
      <c r="A12" s="46">
        <v>7</v>
      </c>
      <c r="B12" s="40" t="str">
        <f>IF(組み分け!B11="","",組み分け!B11)</f>
        <v>愛知ＦＣ一宮Ａ</v>
      </c>
      <c r="C12" s="47" t="str">
        <f t="shared" si="6"/>
        <v>○</v>
      </c>
      <c r="D12" s="48">
        <f>IF(AD6="","",AD6)</f>
        <v>2</v>
      </c>
      <c r="E12" s="48" t="s">
        <v>16</v>
      </c>
      <c r="F12" s="48">
        <f>IF(AB6="","",AB6)</f>
        <v>0</v>
      </c>
      <c r="G12" s="49" t="str">
        <f t="shared" si="7"/>
        <v>●</v>
      </c>
      <c r="H12" s="48">
        <f>IF(AD7="","",AD7)</f>
        <v>0</v>
      </c>
      <c r="I12" s="48" t="s">
        <v>16</v>
      </c>
      <c r="J12" s="48">
        <f>IF(AB7="","",AB7)</f>
        <v>1</v>
      </c>
      <c r="K12" s="49" t="str">
        <f t="shared" si="10"/>
        <v>●</v>
      </c>
      <c r="L12" s="48">
        <f>IF(AD8="","",AD8)</f>
        <v>1</v>
      </c>
      <c r="M12" s="48" t="s">
        <v>16</v>
      </c>
      <c r="N12" s="48">
        <f>IF(AB8="","",AB8)</f>
        <v>2</v>
      </c>
      <c r="O12" s="49" t="str">
        <f t="shared" si="11"/>
        <v>●</v>
      </c>
      <c r="P12" s="48">
        <f>IF(AD9="","",AD9)</f>
        <v>0</v>
      </c>
      <c r="Q12" s="48" t="s">
        <v>16</v>
      </c>
      <c r="R12" s="48">
        <f>IF(AB9="","",AB9)</f>
        <v>3</v>
      </c>
      <c r="S12" s="49" t="str">
        <f t="shared" si="12"/>
        <v>○</v>
      </c>
      <c r="T12" s="48">
        <f>IF(AD10="","",AD10)</f>
        <v>2</v>
      </c>
      <c r="U12" s="48" t="s">
        <v>16</v>
      </c>
      <c r="V12" s="48">
        <f>IF(AB10="","",AB10)</f>
        <v>0</v>
      </c>
      <c r="W12" s="49" t="str">
        <f t="shared" ref="W12:W17" si="14">IF(OR(X12="",Z12=""),"",IF(X12=Z12,"△",IF(X12&gt;Z12,"○",IF(X12&lt;Z12,"●",""))))</f>
        <v>○</v>
      </c>
      <c r="X12" s="48">
        <f>IF(AD11="","",AD11)</f>
        <v>4</v>
      </c>
      <c r="Y12" s="48" t="s">
        <v>16</v>
      </c>
      <c r="Z12" s="48">
        <f>IF(AB11="","",AB11)</f>
        <v>1</v>
      </c>
      <c r="AA12" s="238"/>
      <c r="AB12" s="239"/>
      <c r="AC12" s="239"/>
      <c r="AD12" s="240"/>
      <c r="AE12" s="49" t="s">
        <v>102</v>
      </c>
      <c r="AF12" s="50">
        <v>3</v>
      </c>
      <c r="AG12" s="48" t="s">
        <v>16</v>
      </c>
      <c r="AH12" s="50">
        <v>0</v>
      </c>
      <c r="AI12" s="49" t="s">
        <v>102</v>
      </c>
      <c r="AJ12" s="50">
        <v>3</v>
      </c>
      <c r="AK12" s="48" t="s">
        <v>16</v>
      </c>
      <c r="AL12" s="50">
        <v>1</v>
      </c>
      <c r="AM12" s="49" t="s">
        <v>121</v>
      </c>
      <c r="AN12" s="50">
        <v>5</v>
      </c>
      <c r="AO12" s="48" t="s">
        <v>16</v>
      </c>
      <c r="AP12" s="51">
        <v>0</v>
      </c>
      <c r="AQ12" s="48" t="s">
        <v>93</v>
      </c>
      <c r="AR12" s="50">
        <v>5</v>
      </c>
      <c r="AS12" s="48" t="s">
        <v>16</v>
      </c>
      <c r="AT12" s="50">
        <v>1</v>
      </c>
      <c r="AU12" s="49" t="s">
        <v>101</v>
      </c>
      <c r="AV12" s="50">
        <v>2</v>
      </c>
      <c r="AW12" s="48" t="s">
        <v>16</v>
      </c>
      <c r="AX12" s="50">
        <v>0</v>
      </c>
      <c r="AY12" s="52">
        <v>8</v>
      </c>
      <c r="AZ12" s="53">
        <f t="shared" si="0"/>
        <v>3</v>
      </c>
      <c r="BA12" s="54">
        <f t="shared" si="1"/>
        <v>0</v>
      </c>
      <c r="BB12" s="55">
        <f t="shared" si="2"/>
        <v>24</v>
      </c>
      <c r="BC12" s="52">
        <f t="shared" si="8"/>
        <v>27</v>
      </c>
      <c r="BD12" s="53">
        <f t="shared" si="9"/>
        <v>9</v>
      </c>
      <c r="BE12" s="54">
        <f t="shared" si="3"/>
        <v>18</v>
      </c>
      <c r="BF12" s="56">
        <f t="shared" si="4"/>
        <v>24.18027</v>
      </c>
      <c r="BG12" s="57">
        <f t="shared" si="5"/>
        <v>2</v>
      </c>
    </row>
    <row r="13" spans="1:62" ht="15" customHeight="1" x14ac:dyDescent="0.2">
      <c r="A13" s="46">
        <v>8</v>
      </c>
      <c r="B13" s="40" t="str">
        <f>IF(組み分け!B12="","",組み分け!B12)</f>
        <v>一宮ＦＣ Ａ</v>
      </c>
      <c r="C13" s="47" t="str">
        <f t="shared" si="6"/>
        <v>●</v>
      </c>
      <c r="D13" s="48">
        <f>IF(AH6="","",AH6)</f>
        <v>2</v>
      </c>
      <c r="E13" s="48" t="s">
        <v>16</v>
      </c>
      <c r="F13" s="48">
        <f>IF(AF6="","",AF6)</f>
        <v>5</v>
      </c>
      <c r="G13" s="49" t="str">
        <f t="shared" si="7"/>
        <v>●</v>
      </c>
      <c r="H13" s="48">
        <f>IF(AH7="","",AH7)</f>
        <v>1</v>
      </c>
      <c r="I13" s="48" t="s">
        <v>16</v>
      </c>
      <c r="J13" s="48">
        <f>IF(AF7="","",AF7)</f>
        <v>4</v>
      </c>
      <c r="K13" s="49" t="str">
        <f t="shared" si="10"/>
        <v>●</v>
      </c>
      <c r="L13" s="48">
        <f>IF(AH8="","",AH8)</f>
        <v>2</v>
      </c>
      <c r="M13" s="48" t="s">
        <v>16</v>
      </c>
      <c r="N13" s="48">
        <f>IF(AF8="","",AF8)</f>
        <v>6</v>
      </c>
      <c r="O13" s="49" t="str">
        <f t="shared" si="11"/>
        <v>●</v>
      </c>
      <c r="P13" s="48">
        <f>IF(AH9="","",AH9)</f>
        <v>0</v>
      </c>
      <c r="Q13" s="48" t="s">
        <v>16</v>
      </c>
      <c r="R13" s="48">
        <f>IF(AF9="","",AF9)</f>
        <v>3</v>
      </c>
      <c r="S13" s="49" t="str">
        <f t="shared" si="12"/>
        <v>●</v>
      </c>
      <c r="T13" s="48">
        <f>IF(AH10="","",AH10)</f>
        <v>1</v>
      </c>
      <c r="U13" s="48" t="s">
        <v>16</v>
      </c>
      <c r="V13" s="48">
        <f>IF(AF10="","",AF10)</f>
        <v>3</v>
      </c>
      <c r="W13" s="49" t="str">
        <f t="shared" si="14"/>
        <v>●</v>
      </c>
      <c r="X13" s="48">
        <f>IF(AH11="","",AH11)</f>
        <v>0</v>
      </c>
      <c r="Y13" s="48" t="s">
        <v>16</v>
      </c>
      <c r="Z13" s="48">
        <f>IF(AF11="","",AF11)</f>
        <v>4</v>
      </c>
      <c r="AA13" s="49" t="str">
        <f>IF(OR(AB13="",AD13=""),"",IF(AB13=AD13,"△",IF(AB13&gt;AD13,"○",IF(AB13&lt;AD13,"●",""))))</f>
        <v>●</v>
      </c>
      <c r="AB13" s="48">
        <f>IF(AH12="","",AH12)</f>
        <v>0</v>
      </c>
      <c r="AC13" s="48" t="s">
        <v>16</v>
      </c>
      <c r="AD13" s="48">
        <f>IF(AF12="","",AF12)</f>
        <v>3</v>
      </c>
      <c r="AE13" s="238"/>
      <c r="AF13" s="239"/>
      <c r="AG13" s="239"/>
      <c r="AH13" s="240"/>
      <c r="AI13" s="49" t="s">
        <v>103</v>
      </c>
      <c r="AJ13" s="50">
        <v>1</v>
      </c>
      <c r="AK13" s="48" t="s">
        <v>16</v>
      </c>
      <c r="AL13" s="50">
        <v>2</v>
      </c>
      <c r="AM13" s="49" t="s">
        <v>120</v>
      </c>
      <c r="AN13" s="50">
        <v>2</v>
      </c>
      <c r="AO13" s="48" t="s">
        <v>16</v>
      </c>
      <c r="AP13" s="51">
        <v>1</v>
      </c>
      <c r="AQ13" s="48" t="s">
        <v>113</v>
      </c>
      <c r="AR13" s="50">
        <v>1</v>
      </c>
      <c r="AS13" s="48" t="s">
        <v>16</v>
      </c>
      <c r="AT13" s="50">
        <v>0</v>
      </c>
      <c r="AU13" s="49" t="s">
        <v>91</v>
      </c>
      <c r="AV13" s="50">
        <v>0</v>
      </c>
      <c r="AW13" s="48" t="s">
        <v>16</v>
      </c>
      <c r="AX13" s="50">
        <v>4</v>
      </c>
      <c r="AY13" s="52">
        <v>2</v>
      </c>
      <c r="AZ13" s="53">
        <f t="shared" si="0"/>
        <v>9</v>
      </c>
      <c r="BA13" s="54">
        <f t="shared" si="1"/>
        <v>0</v>
      </c>
      <c r="BB13" s="55">
        <f t="shared" si="2"/>
        <v>6</v>
      </c>
      <c r="BC13" s="52">
        <f t="shared" si="8"/>
        <v>10</v>
      </c>
      <c r="BD13" s="53">
        <f t="shared" si="9"/>
        <v>35</v>
      </c>
      <c r="BE13" s="54">
        <f t="shared" si="3"/>
        <v>-25</v>
      </c>
      <c r="BF13" s="56">
        <f t="shared" si="4"/>
        <v>5.7500999999999998</v>
      </c>
      <c r="BG13" s="57">
        <f t="shared" si="5"/>
        <v>10</v>
      </c>
    </row>
    <row r="14" spans="1:62" ht="15" customHeight="1" x14ac:dyDescent="0.2">
      <c r="A14" s="46">
        <v>9</v>
      </c>
      <c r="B14" s="40" t="str">
        <f>IF(組み分け!B13="","",組み分け!B13)</f>
        <v>アクアＪＦＣ愛西</v>
      </c>
      <c r="C14" s="47" t="str">
        <f t="shared" si="6"/>
        <v>○</v>
      </c>
      <c r="D14" s="48">
        <f>IF(AL6="","",AL6)</f>
        <v>2</v>
      </c>
      <c r="E14" s="48" t="s">
        <v>16</v>
      </c>
      <c r="F14" s="48">
        <f>IF(AJ6="","",AJ6)</f>
        <v>1</v>
      </c>
      <c r="G14" s="49" t="str">
        <f t="shared" si="7"/>
        <v>△</v>
      </c>
      <c r="H14" s="48">
        <f>IF(AL7="","",AL7)</f>
        <v>1</v>
      </c>
      <c r="I14" s="48" t="s">
        <v>16</v>
      </c>
      <c r="J14" s="48">
        <f>IF(AJ7="","",AJ7)</f>
        <v>1</v>
      </c>
      <c r="K14" s="49" t="str">
        <f t="shared" si="10"/>
        <v>●</v>
      </c>
      <c r="L14" s="48">
        <f>IF(AL8="","",AL8)</f>
        <v>0</v>
      </c>
      <c r="M14" s="48" t="s">
        <v>16</v>
      </c>
      <c r="N14" s="48">
        <f>IF(AJ8="","",AJ8)</f>
        <v>9</v>
      </c>
      <c r="O14" s="49" t="str">
        <f t="shared" si="11"/>
        <v>●</v>
      </c>
      <c r="P14" s="48">
        <f>IF(AL9="","",AL9)</f>
        <v>1</v>
      </c>
      <c r="Q14" s="48" t="s">
        <v>16</v>
      </c>
      <c r="R14" s="48">
        <f>IF(AJ9="","",AJ9)</f>
        <v>3</v>
      </c>
      <c r="S14" s="49" t="str">
        <f t="shared" si="12"/>
        <v>○</v>
      </c>
      <c r="T14" s="48">
        <f>IF(AL10="","",AL10)</f>
        <v>2</v>
      </c>
      <c r="U14" s="48" t="s">
        <v>16</v>
      </c>
      <c r="V14" s="48">
        <f>IF(AJ10="","",AJ10)</f>
        <v>0</v>
      </c>
      <c r="W14" s="49" t="str">
        <f t="shared" si="14"/>
        <v>●</v>
      </c>
      <c r="X14" s="48">
        <f>IF(AL11="","",AL11)</f>
        <v>1</v>
      </c>
      <c r="Y14" s="48" t="s">
        <v>16</v>
      </c>
      <c r="Z14" s="48">
        <f>IF(AJ11="","",AJ11)</f>
        <v>2</v>
      </c>
      <c r="AA14" s="49" t="str">
        <f>IF(OR(AB14="",AD14=""),"",IF(AB14=AD14,"△",IF(AB14&gt;AD14,"○",IF(AB14&lt;AD14,"●",""))))</f>
        <v>●</v>
      </c>
      <c r="AB14" s="48">
        <f>IF(AL12="","",AL12)</f>
        <v>1</v>
      </c>
      <c r="AC14" s="48" t="s">
        <v>16</v>
      </c>
      <c r="AD14" s="48">
        <f>IF(AJ12="","",AJ12)</f>
        <v>3</v>
      </c>
      <c r="AE14" s="49" t="str">
        <f>IF(OR(AF14="",AH14=""),"",IF(AF14=AH14,"△",IF(AF14&gt;AH14,"○",IF(AF14&lt;AH14,"●",""))))</f>
        <v>○</v>
      </c>
      <c r="AF14" s="48">
        <f>IF(AL13="","",AL13)</f>
        <v>2</v>
      </c>
      <c r="AG14" s="48" t="s">
        <v>16</v>
      </c>
      <c r="AH14" s="48">
        <f>IF(AJ13="","",AJ13)</f>
        <v>1</v>
      </c>
      <c r="AI14" s="238"/>
      <c r="AJ14" s="239"/>
      <c r="AK14" s="239"/>
      <c r="AL14" s="240"/>
      <c r="AM14" s="49" t="s">
        <v>116</v>
      </c>
      <c r="AN14" s="50">
        <v>2</v>
      </c>
      <c r="AO14" s="48" t="s">
        <v>16</v>
      </c>
      <c r="AP14" s="51">
        <v>3</v>
      </c>
      <c r="AQ14" s="48" t="s">
        <v>117</v>
      </c>
      <c r="AR14" s="50">
        <v>7</v>
      </c>
      <c r="AS14" s="48" t="s">
        <v>16</v>
      </c>
      <c r="AT14" s="50">
        <v>1</v>
      </c>
      <c r="AU14" s="49" t="s">
        <v>125</v>
      </c>
      <c r="AV14" s="50">
        <v>2</v>
      </c>
      <c r="AW14" s="48" t="s">
        <v>16</v>
      </c>
      <c r="AX14" s="50">
        <v>0</v>
      </c>
      <c r="AY14" s="52">
        <v>5</v>
      </c>
      <c r="AZ14" s="53">
        <f t="shared" si="0"/>
        <v>5</v>
      </c>
      <c r="BA14" s="54">
        <f t="shared" si="1"/>
        <v>1</v>
      </c>
      <c r="BB14" s="55">
        <f t="shared" si="2"/>
        <v>16</v>
      </c>
      <c r="BC14" s="52">
        <f t="shared" si="8"/>
        <v>21</v>
      </c>
      <c r="BD14" s="53">
        <f t="shared" si="9"/>
        <v>24</v>
      </c>
      <c r="BE14" s="54">
        <f t="shared" si="3"/>
        <v>-3</v>
      </c>
      <c r="BF14" s="56">
        <f t="shared" si="4"/>
        <v>15.97021</v>
      </c>
      <c r="BG14" s="57">
        <f t="shared" si="5"/>
        <v>7</v>
      </c>
    </row>
    <row r="15" spans="1:62" ht="15" customHeight="1" x14ac:dyDescent="0.2">
      <c r="A15" s="46">
        <v>10</v>
      </c>
      <c r="B15" s="40" t="str">
        <f>IF(組み分け!B14="","",組み分け!B14)</f>
        <v>ドルフィンＦＣ Ａ</v>
      </c>
      <c r="C15" s="47" t="str">
        <f t="shared" si="6"/>
        <v>●</v>
      </c>
      <c r="D15" s="48">
        <f>IF(AP6="","",AP6)</f>
        <v>0</v>
      </c>
      <c r="E15" s="48" t="s">
        <v>16</v>
      </c>
      <c r="F15" s="48">
        <f>IF(AN6="","",AN6)</f>
        <v>4</v>
      </c>
      <c r="G15" s="49" t="str">
        <f t="shared" si="7"/>
        <v>●</v>
      </c>
      <c r="H15" s="48">
        <f>IF(AP7="","",AP7)</f>
        <v>2</v>
      </c>
      <c r="I15" s="48" t="s">
        <v>16</v>
      </c>
      <c r="J15" s="48">
        <f>IF(AN7="","",AN7)</f>
        <v>3</v>
      </c>
      <c r="K15" s="49" t="str">
        <f t="shared" si="10"/>
        <v>●</v>
      </c>
      <c r="L15" s="48">
        <f>IF(AP8="","",AP8)</f>
        <v>1</v>
      </c>
      <c r="M15" s="48" t="s">
        <v>16</v>
      </c>
      <c r="N15" s="48">
        <f>IF(AN8="","",AN8)</f>
        <v>4</v>
      </c>
      <c r="O15" s="49" t="str">
        <f t="shared" si="11"/>
        <v>●</v>
      </c>
      <c r="P15" s="48">
        <f>IF(AP9="","",AP9)</f>
        <v>0</v>
      </c>
      <c r="Q15" s="48" t="s">
        <v>16</v>
      </c>
      <c r="R15" s="48">
        <f>IF(AN9="","",AN9)</f>
        <v>3</v>
      </c>
      <c r="S15" s="49" t="str">
        <f t="shared" si="12"/>
        <v>●</v>
      </c>
      <c r="T15" s="48">
        <f>IF(AP10="","",AP10)</f>
        <v>0</v>
      </c>
      <c r="U15" s="48" t="s">
        <v>16</v>
      </c>
      <c r="V15" s="48">
        <f>IF(AN10="","",AN10)</f>
        <v>2</v>
      </c>
      <c r="W15" s="49" t="str">
        <f t="shared" si="14"/>
        <v>●</v>
      </c>
      <c r="X15" s="48">
        <f>IF(AP11="","",AP11)</f>
        <v>0</v>
      </c>
      <c r="Y15" s="48" t="s">
        <v>16</v>
      </c>
      <c r="Z15" s="48">
        <f>IF(AN11="","",AN11)</f>
        <v>2</v>
      </c>
      <c r="AA15" s="49" t="str">
        <f>IF(OR(AB15="",AD15=""),"",IF(AB15=AD15,"△",IF(AB15&gt;AD15,"○",IF(AB15&lt;AD15,"●",""))))</f>
        <v>●</v>
      </c>
      <c r="AB15" s="48">
        <f>IF(AP12="","",AP12)</f>
        <v>0</v>
      </c>
      <c r="AC15" s="48" t="s">
        <v>16</v>
      </c>
      <c r="AD15" s="48">
        <f>IF(AN12="","",AN12)</f>
        <v>5</v>
      </c>
      <c r="AE15" s="49" t="str">
        <f>IF(OR(AF15="",AH15=""),"",IF(AF15=AH15,"△",IF(AF15&gt;AH15,"○",IF(AF15&lt;AH15,"●",""))))</f>
        <v>●</v>
      </c>
      <c r="AF15" s="48">
        <f>IF(AP13="","",AP13)</f>
        <v>1</v>
      </c>
      <c r="AG15" s="48" t="s">
        <v>16</v>
      </c>
      <c r="AH15" s="48">
        <f>IF(AN13="","",AN13)</f>
        <v>2</v>
      </c>
      <c r="AI15" s="49" t="str">
        <f>IF(OR(AJ15="",AL15=""),"",IF(AJ15=AL15,"△",IF(AJ15&gt;AL15,"○",IF(AJ15&lt;AL15,"●",""))))</f>
        <v>○</v>
      </c>
      <c r="AJ15" s="48">
        <f>IF(AP14="","",AP14)</f>
        <v>3</v>
      </c>
      <c r="AK15" s="48" t="s">
        <v>16</v>
      </c>
      <c r="AL15" s="48">
        <f>IF(AN14="","",AN14)</f>
        <v>2</v>
      </c>
      <c r="AM15" s="238"/>
      <c r="AN15" s="239"/>
      <c r="AO15" s="239"/>
      <c r="AP15" s="240"/>
      <c r="AQ15" s="48" t="s">
        <v>118</v>
      </c>
      <c r="AR15" s="50">
        <v>0</v>
      </c>
      <c r="AS15" s="48" t="s">
        <v>16</v>
      </c>
      <c r="AT15" s="50">
        <v>0</v>
      </c>
      <c r="AU15" s="49" t="s">
        <v>95</v>
      </c>
      <c r="AV15" s="50">
        <v>1</v>
      </c>
      <c r="AW15" s="48" t="s">
        <v>16</v>
      </c>
      <c r="AX15" s="50">
        <v>0</v>
      </c>
      <c r="AY15" s="52">
        <f t="shared" ref="AY15:AY17" si="15">COUNTIF(C15:AX15,"○")</f>
        <v>2</v>
      </c>
      <c r="AZ15" s="53">
        <f t="shared" si="0"/>
        <v>8</v>
      </c>
      <c r="BA15" s="54">
        <f t="shared" si="1"/>
        <v>1</v>
      </c>
      <c r="BB15" s="55">
        <f t="shared" si="2"/>
        <v>7</v>
      </c>
      <c r="BC15" s="52">
        <f t="shared" si="8"/>
        <v>8</v>
      </c>
      <c r="BD15" s="53">
        <f t="shared" si="9"/>
        <v>27</v>
      </c>
      <c r="BE15" s="54">
        <f t="shared" si="3"/>
        <v>-19</v>
      </c>
      <c r="BF15" s="56">
        <f t="shared" si="4"/>
        <v>6.8100799999999992</v>
      </c>
      <c r="BG15" s="57">
        <f t="shared" si="5"/>
        <v>9</v>
      </c>
    </row>
    <row r="16" spans="1:62" ht="15" customHeight="1" x14ac:dyDescent="0.2">
      <c r="A16" s="46">
        <v>11</v>
      </c>
      <c r="B16" s="40" t="str">
        <f>IF(組み分け!B15="","",組み分け!B15)</f>
        <v>エルニーニョ美和</v>
      </c>
      <c r="C16" s="47" t="str">
        <f t="shared" si="6"/>
        <v>●</v>
      </c>
      <c r="D16" s="48">
        <f>IF(AT6="","",AT6)</f>
        <v>1</v>
      </c>
      <c r="E16" s="48" t="s">
        <v>16</v>
      </c>
      <c r="F16" s="48">
        <f>IF(AR6="","",AR6)</f>
        <v>5</v>
      </c>
      <c r="G16" s="49" t="str">
        <f t="shared" si="7"/>
        <v>●</v>
      </c>
      <c r="H16" s="48">
        <f>IF(AT7="","",AT7)</f>
        <v>0</v>
      </c>
      <c r="I16" s="48" t="s">
        <v>16</v>
      </c>
      <c r="J16" s="48">
        <f>IF(AR7="","",AR7)</f>
        <v>5</v>
      </c>
      <c r="K16" s="49" t="str">
        <f t="shared" si="10"/>
        <v>●</v>
      </c>
      <c r="L16" s="48">
        <f>IF(AT8="","",AT8)</f>
        <v>1</v>
      </c>
      <c r="M16" s="48" t="s">
        <v>16</v>
      </c>
      <c r="N16" s="48">
        <f>IF(AR8="","",AR8)</f>
        <v>4</v>
      </c>
      <c r="O16" s="49" t="str">
        <f t="shared" si="11"/>
        <v>●</v>
      </c>
      <c r="P16" s="48">
        <f>IF(AT9="","",AT9)</f>
        <v>0</v>
      </c>
      <c r="Q16" s="48" t="s">
        <v>16</v>
      </c>
      <c r="R16" s="48">
        <f>IF(AR9="","",AR9)</f>
        <v>5</v>
      </c>
      <c r="S16" s="49" t="str">
        <f t="shared" si="12"/>
        <v>●</v>
      </c>
      <c r="T16" s="48">
        <f>IF(AT10="","",AT10)</f>
        <v>1</v>
      </c>
      <c r="U16" s="48" t="s">
        <v>16</v>
      </c>
      <c r="V16" s="48">
        <f>IF(AR10="","",AR10)</f>
        <v>4</v>
      </c>
      <c r="W16" s="49" t="str">
        <f t="shared" si="14"/>
        <v>●</v>
      </c>
      <c r="X16" s="48">
        <f>IF(AT11="","",AT11)</f>
        <v>0</v>
      </c>
      <c r="Y16" s="48" t="s">
        <v>16</v>
      </c>
      <c r="Z16" s="48">
        <f>IF(AR11="","",AR11)</f>
        <v>1</v>
      </c>
      <c r="AA16" s="49" t="str">
        <f>IF(OR(AB16="",AD16=""),"",IF(AB16=AD16,"△",IF(AB16&gt;AD16,"○",IF(AB16&lt;AD16,"●",""))))</f>
        <v>●</v>
      </c>
      <c r="AB16" s="48">
        <f>IF(AT12="","",AT12)</f>
        <v>1</v>
      </c>
      <c r="AC16" s="48" t="s">
        <v>16</v>
      </c>
      <c r="AD16" s="48">
        <f>IF(AR12="","",AR12)</f>
        <v>5</v>
      </c>
      <c r="AE16" s="49" t="str">
        <f>IF(OR(AF16="",AH16=""),"",IF(AF16=AH16,"△",IF(AF16&gt;AH16,"○",IF(AF16&lt;AH16,"●",""))))</f>
        <v>●</v>
      </c>
      <c r="AF16" s="48">
        <f>IF(AT13="","",AT13)</f>
        <v>0</v>
      </c>
      <c r="AG16" s="48" t="s">
        <v>16</v>
      </c>
      <c r="AH16" s="48">
        <f>IF(AR13="","",AR13)</f>
        <v>1</v>
      </c>
      <c r="AI16" s="67" t="str">
        <f>IF(OR(AJ16="",AL16=""),"",IF(AJ16=AL16,"△",IF(AJ16&gt;AL16,"○",IF(AJ16&lt;AL16,"●",""))))</f>
        <v>●</v>
      </c>
      <c r="AJ16" s="68">
        <f>IF(AT14="","",AT14)</f>
        <v>1</v>
      </c>
      <c r="AK16" s="48" t="s">
        <v>16</v>
      </c>
      <c r="AL16" s="48">
        <f>IF(AR14="","",AR14)</f>
        <v>7</v>
      </c>
      <c r="AM16" s="49" t="str">
        <f>IF(OR(AN16="",AP16=""),"",IF(AN16=AP16,"△",IF(AN16&gt;AP16,"○",IF(AN16&lt;AP16,"●",""))))</f>
        <v>△</v>
      </c>
      <c r="AN16" s="48">
        <f>IF(AT15="","",AT15)</f>
        <v>0</v>
      </c>
      <c r="AO16" s="48" t="s">
        <v>16</v>
      </c>
      <c r="AP16" s="69">
        <f>IF(AR15="","",AR15)</f>
        <v>0</v>
      </c>
      <c r="AQ16" s="238"/>
      <c r="AR16" s="239"/>
      <c r="AS16" s="239"/>
      <c r="AT16" s="240"/>
      <c r="AU16" s="49" t="s">
        <v>114</v>
      </c>
      <c r="AV16" s="50">
        <v>2</v>
      </c>
      <c r="AW16" s="48" t="s">
        <v>16</v>
      </c>
      <c r="AX16" s="50">
        <v>0</v>
      </c>
      <c r="AY16" s="52">
        <f t="shared" si="15"/>
        <v>1</v>
      </c>
      <c r="AZ16" s="53">
        <f t="shared" si="0"/>
        <v>9</v>
      </c>
      <c r="BA16" s="54">
        <f t="shared" si="1"/>
        <v>1</v>
      </c>
      <c r="BB16" s="55">
        <f t="shared" si="2"/>
        <v>4</v>
      </c>
      <c r="BC16" s="52">
        <f t="shared" si="8"/>
        <v>7</v>
      </c>
      <c r="BD16" s="53">
        <f t="shared" si="9"/>
        <v>37</v>
      </c>
      <c r="BE16" s="54">
        <f t="shared" si="3"/>
        <v>-30</v>
      </c>
      <c r="BF16" s="56">
        <f t="shared" si="4"/>
        <v>3.7000700000000002</v>
      </c>
      <c r="BG16" s="57">
        <f t="shared" si="5"/>
        <v>12</v>
      </c>
    </row>
    <row r="17" spans="1:59" ht="15" customHeight="1" thickBot="1" x14ac:dyDescent="0.25">
      <c r="A17" s="70">
        <v>12</v>
      </c>
      <c r="B17" s="71" t="str">
        <f>IF(組み分け!B16="","",組み分け!B16)</f>
        <v>ＦＣ市江</v>
      </c>
      <c r="C17" s="72" t="str">
        <f t="shared" si="6"/>
        <v>△</v>
      </c>
      <c r="D17" s="73">
        <f>IF(AX6="","",AX6)</f>
        <v>1</v>
      </c>
      <c r="E17" s="73" t="s">
        <v>16</v>
      </c>
      <c r="F17" s="73">
        <f>IF(AV6="","",AV6)</f>
        <v>1</v>
      </c>
      <c r="G17" s="74" t="str">
        <f t="shared" si="7"/>
        <v>●</v>
      </c>
      <c r="H17" s="73">
        <f>IF(AX7="","",AX7)</f>
        <v>0</v>
      </c>
      <c r="I17" s="73" t="s">
        <v>16</v>
      </c>
      <c r="J17" s="73">
        <f>IF(AV7="","",AV7)</f>
        <v>2</v>
      </c>
      <c r="K17" s="74" t="str">
        <f t="shared" si="10"/>
        <v>●</v>
      </c>
      <c r="L17" s="73">
        <f>IF(AX8="","",AX8)</f>
        <v>0</v>
      </c>
      <c r="M17" s="73" t="s">
        <v>16</v>
      </c>
      <c r="N17" s="73">
        <f>IF(AV8="","",AV8)</f>
        <v>8</v>
      </c>
      <c r="O17" s="74" t="str">
        <f t="shared" si="11"/>
        <v>●</v>
      </c>
      <c r="P17" s="73">
        <f>IF(AX9="","",AX9)</f>
        <v>0</v>
      </c>
      <c r="Q17" s="73" t="s">
        <v>16</v>
      </c>
      <c r="R17" s="73">
        <f>IF(AV9="","",AV9)</f>
        <v>3</v>
      </c>
      <c r="S17" s="74" t="str">
        <f t="shared" si="12"/>
        <v>●</v>
      </c>
      <c r="T17" s="73">
        <f>IF(AX10="","",AX10)</f>
        <v>0</v>
      </c>
      <c r="U17" s="73" t="s">
        <v>16</v>
      </c>
      <c r="V17" s="73">
        <f>IF(AV10="","",AV10)</f>
        <v>2</v>
      </c>
      <c r="W17" s="74" t="str">
        <f t="shared" si="14"/>
        <v>●</v>
      </c>
      <c r="X17" s="73">
        <f>IF(AX11="","",AX11)</f>
        <v>0</v>
      </c>
      <c r="Y17" s="73" t="s">
        <v>16</v>
      </c>
      <c r="Z17" s="73">
        <f>IF(AV11="","",AV11)</f>
        <v>1</v>
      </c>
      <c r="AA17" s="74" t="str">
        <f>IF(OR(AB17="",AD17=""),"",IF(AB17=AD17,"△",IF(AB17&gt;AD17,"○",IF(AB17&lt;AD17,"●",""))))</f>
        <v>●</v>
      </c>
      <c r="AB17" s="73">
        <f>IF(AX12="","",AX12)</f>
        <v>0</v>
      </c>
      <c r="AC17" s="73" t="s">
        <v>16</v>
      </c>
      <c r="AD17" s="73">
        <f>IF(AV12="","",AV12)</f>
        <v>2</v>
      </c>
      <c r="AE17" s="74" t="str">
        <f>IF(OR(AF17="",AH17=""),"",IF(AF17=AH17,"△",IF(AF17&gt;AH17,"○",IF(AF17&lt;AH17,"●",""))))</f>
        <v>○</v>
      </c>
      <c r="AF17" s="73">
        <f>IF(AX13="","",AX13)</f>
        <v>4</v>
      </c>
      <c r="AG17" s="73" t="s">
        <v>16</v>
      </c>
      <c r="AH17" s="73">
        <f>IF(AV13="","",AV13)</f>
        <v>0</v>
      </c>
      <c r="AI17" s="74" t="str">
        <f>IF(OR(AJ17="",AL17=""),"",IF(AJ17=AL17,"△",IF(AJ17&gt;AL17,"○",IF(AJ17&lt;AL17,"●",""))))</f>
        <v>●</v>
      </c>
      <c r="AJ17" s="73">
        <f>IF(AX14="","",AX14)</f>
        <v>0</v>
      </c>
      <c r="AK17" s="73" t="s">
        <v>16</v>
      </c>
      <c r="AL17" s="73">
        <f>IF(AV14="","",AV14)</f>
        <v>2</v>
      </c>
      <c r="AM17" s="74" t="str">
        <f>IF(OR(AN17="",AP17=""),"",IF(AN17=AP17,"△",IF(AN17&gt;AP17,"○",IF(AN17&lt;AP17,"●",""))))</f>
        <v>●</v>
      </c>
      <c r="AN17" s="73">
        <f>IF(AX15="","",AX15)</f>
        <v>0</v>
      </c>
      <c r="AO17" s="73" t="s">
        <v>16</v>
      </c>
      <c r="AP17" s="75">
        <f>IF(AV15="","",AV15)</f>
        <v>1</v>
      </c>
      <c r="AQ17" s="73" t="str">
        <f>IF(OR(AR17="",AT17=""),"",IF(AR17=AT17,"△",IF(AR17&gt;AT17,"○",IF(AR17&lt;AT17,"●",""))))</f>
        <v>●</v>
      </c>
      <c r="AR17" s="73">
        <f>IF(AX16="","",AX16)</f>
        <v>0</v>
      </c>
      <c r="AS17" s="73" t="s">
        <v>16</v>
      </c>
      <c r="AT17" s="73">
        <f>IF(AV16="","",AV16)</f>
        <v>2</v>
      </c>
      <c r="AU17" s="217"/>
      <c r="AV17" s="218"/>
      <c r="AW17" s="218"/>
      <c r="AX17" s="219"/>
      <c r="AY17" s="77">
        <f t="shared" si="15"/>
        <v>1</v>
      </c>
      <c r="AZ17" s="78">
        <f t="shared" si="0"/>
        <v>9</v>
      </c>
      <c r="BA17" s="79">
        <f t="shared" si="1"/>
        <v>1</v>
      </c>
      <c r="BB17" s="80">
        <f t="shared" si="2"/>
        <v>4</v>
      </c>
      <c r="BC17" s="77">
        <f t="shared" si="8"/>
        <v>5</v>
      </c>
      <c r="BD17" s="78">
        <f t="shared" si="9"/>
        <v>24</v>
      </c>
      <c r="BE17" s="79">
        <f t="shared" si="3"/>
        <v>-19</v>
      </c>
      <c r="BF17" s="81">
        <f t="shared" si="4"/>
        <v>3.8100499999999999</v>
      </c>
      <c r="BG17" s="82">
        <f t="shared" si="5"/>
        <v>11</v>
      </c>
    </row>
    <row r="18" spans="1:59" ht="15" customHeight="1" x14ac:dyDescent="0.2">
      <c r="A18" s="27"/>
      <c r="B18" s="83"/>
      <c r="AY18" s="27"/>
      <c r="AZ18" s="27"/>
      <c r="BA18" s="27"/>
      <c r="BB18" s="27"/>
      <c r="BC18" s="27"/>
      <c r="BD18" s="27"/>
      <c r="BE18" s="27"/>
      <c r="BF18" s="27"/>
      <c r="BG18" s="27"/>
    </row>
    <row r="19" spans="1:59" ht="15" customHeight="1" thickBot="1" x14ac:dyDescent="0.25">
      <c r="A19"/>
      <c r="B19" t="s">
        <v>126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 t="s">
        <v>127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 ht="15" customHeight="1" x14ac:dyDescent="0.2">
      <c r="A20" s="274" t="s">
        <v>128</v>
      </c>
      <c r="B20" s="275"/>
      <c r="C20" s="85"/>
      <c r="D20" s="228">
        <f>IF(A22="","",A22)</f>
        <v>13</v>
      </c>
      <c r="E20" s="228"/>
      <c r="F20" s="86"/>
      <c r="G20" s="87"/>
      <c r="H20" s="228">
        <f>IF(A23="","",A23)</f>
        <v>14</v>
      </c>
      <c r="I20" s="228"/>
      <c r="J20" s="86"/>
      <c r="K20" s="87"/>
      <c r="L20" s="228">
        <f>IF(A24="","",A24)</f>
        <v>15</v>
      </c>
      <c r="M20" s="228"/>
      <c r="N20" s="86"/>
      <c r="O20" s="87"/>
      <c r="P20" s="228">
        <f>IF(A25="","",A25)</f>
        <v>16</v>
      </c>
      <c r="Q20" s="228"/>
      <c r="R20" s="86"/>
      <c r="S20" s="87"/>
      <c r="T20" s="228">
        <f>IF(A26="","",A26)</f>
        <v>17</v>
      </c>
      <c r="U20" s="228"/>
      <c r="V20" s="86"/>
      <c r="W20" s="87"/>
      <c r="X20" s="228">
        <f>IF(A27="","",A27)</f>
        <v>18</v>
      </c>
      <c r="Y20" s="228"/>
      <c r="Z20" s="86"/>
      <c r="AA20" s="87"/>
      <c r="AB20" s="228">
        <f>IF(A28="","",A28)</f>
        <v>19</v>
      </c>
      <c r="AC20" s="228"/>
      <c r="AD20" s="86"/>
      <c r="AE20" s="87"/>
      <c r="AF20" s="228">
        <f>IF(A29="","",A29)</f>
        <v>20</v>
      </c>
      <c r="AG20" s="228"/>
      <c r="AH20" s="86"/>
      <c r="AI20" s="87"/>
      <c r="AJ20" s="228">
        <f>IF(A30="","",A30)</f>
        <v>21</v>
      </c>
      <c r="AK20" s="228"/>
      <c r="AL20" s="86"/>
      <c r="AM20" s="87"/>
      <c r="AN20" s="228">
        <f>IF(A31="","",A31)</f>
        <v>22</v>
      </c>
      <c r="AO20" s="228"/>
      <c r="AP20" s="88"/>
      <c r="AQ20" s="86"/>
      <c r="AR20" s="228">
        <f>IF(A32="","",A32)</f>
        <v>23</v>
      </c>
      <c r="AS20" s="228"/>
      <c r="AT20" s="86"/>
      <c r="AU20" s="87"/>
      <c r="AV20" s="228">
        <f>IF(A33="","",A33)</f>
        <v>24</v>
      </c>
      <c r="AW20" s="228"/>
      <c r="AX20" s="86"/>
      <c r="AY20" s="281" t="s">
        <v>129</v>
      </c>
      <c r="AZ20" s="283" t="s">
        <v>130</v>
      </c>
      <c r="BA20" s="285" t="s">
        <v>131</v>
      </c>
      <c r="BB20" s="247" t="s">
        <v>132</v>
      </c>
      <c r="BC20" s="249" t="s">
        <v>133</v>
      </c>
      <c r="BD20" s="251" t="s">
        <v>134</v>
      </c>
      <c r="BE20" s="253" t="s">
        <v>135</v>
      </c>
      <c r="BF20" s="247" t="s">
        <v>136</v>
      </c>
      <c r="BG20" s="247" t="s">
        <v>137</v>
      </c>
    </row>
    <row r="21" spans="1:59" ht="15" customHeight="1" thickBot="1" x14ac:dyDescent="0.25">
      <c r="A21" s="276"/>
      <c r="B21" s="277"/>
      <c r="C21" s="290" t="str">
        <f>IF(B22="","",B22)</f>
        <v>F.C　KONAN</v>
      </c>
      <c r="D21" s="221"/>
      <c r="E21" s="221"/>
      <c r="F21" s="221"/>
      <c r="G21" s="220" t="str">
        <f>IF(B23="","",B23)</f>
        <v>ＦＣ　ｇｏｌａｚｏｇｏｌ一宮</v>
      </c>
      <c r="H21" s="221"/>
      <c r="I21" s="221"/>
      <c r="J21" s="221"/>
      <c r="K21" s="220" t="str">
        <f>IF(B24="","",B24)</f>
        <v>モノリスFC</v>
      </c>
      <c r="L21" s="221"/>
      <c r="M21" s="221"/>
      <c r="N21" s="221"/>
      <c r="O21" s="220" t="str">
        <f>IF(B25="","",B25)</f>
        <v>尾張FC　B</v>
      </c>
      <c r="P21" s="221"/>
      <c r="Q21" s="221"/>
      <c r="R21" s="221"/>
      <c r="S21" s="220" t="str">
        <f>IF(B26="","",B26)</f>
        <v>一宮FC　B</v>
      </c>
      <c r="T21" s="221"/>
      <c r="U21" s="221"/>
      <c r="V21" s="221"/>
      <c r="W21" s="220" t="str">
        <f>IF(B27="","",B27)</f>
        <v>Livent</v>
      </c>
      <c r="X21" s="221"/>
      <c r="Y21" s="221"/>
      <c r="Z21" s="221"/>
      <c r="AA21" s="220" t="str">
        <f>IF(B28="","",B28)</f>
        <v>尾西SS</v>
      </c>
      <c r="AB21" s="221"/>
      <c r="AC21" s="221"/>
      <c r="AD21" s="221"/>
      <c r="AE21" s="220" t="str">
        <f>IF(B29="","",B29)</f>
        <v>ドルフィンFC　B</v>
      </c>
      <c r="AF21" s="221"/>
      <c r="AG21" s="221"/>
      <c r="AH21" s="221"/>
      <c r="AI21" s="220" t="str">
        <f>IF(B30="","",B30)</f>
        <v>岩倉FCフォルテ</v>
      </c>
      <c r="AJ21" s="221"/>
      <c r="AK21" s="221"/>
      <c r="AL21" s="221"/>
      <c r="AM21" s="220" t="str">
        <f>IF(B31="","",B31)</f>
        <v>犬山クラブ　B</v>
      </c>
      <c r="AN21" s="221"/>
      <c r="AO21" s="221"/>
      <c r="AP21" s="221"/>
      <c r="AQ21" s="220" t="str">
        <f>IF(B32="","",B32)</f>
        <v>祖父江少年SC</v>
      </c>
      <c r="AR21" s="221"/>
      <c r="AS21" s="221"/>
      <c r="AT21" s="221"/>
      <c r="AU21" s="220" t="str">
        <f>IF(B33="","",B33)</f>
        <v>扶桑FC</v>
      </c>
      <c r="AV21" s="221"/>
      <c r="AW21" s="221"/>
      <c r="AX21" s="221"/>
      <c r="AY21" s="282"/>
      <c r="AZ21" s="284"/>
      <c r="BA21" s="286"/>
      <c r="BB21" s="248"/>
      <c r="BC21" s="250"/>
      <c r="BD21" s="252"/>
      <c r="BE21" s="254"/>
      <c r="BF21" s="248"/>
      <c r="BG21" s="248"/>
    </row>
    <row r="22" spans="1:59" ht="15" customHeight="1" x14ac:dyDescent="0.2">
      <c r="A22" s="89">
        <v>13</v>
      </c>
      <c r="B22" s="90" t="str">
        <f>IF([1]組み分け!B22="","",[1]組み分け!B22)</f>
        <v>F.C　KONAN</v>
      </c>
      <c r="C22" s="287"/>
      <c r="D22" s="288"/>
      <c r="E22" s="288"/>
      <c r="F22" s="289"/>
      <c r="G22" s="91" t="s">
        <v>138</v>
      </c>
      <c r="H22" s="92">
        <v>1</v>
      </c>
      <c r="I22" s="93" t="s">
        <v>16</v>
      </c>
      <c r="J22" s="92">
        <v>1</v>
      </c>
      <c r="K22" s="91"/>
      <c r="L22" s="92"/>
      <c r="M22" s="93" t="s">
        <v>16</v>
      </c>
      <c r="N22" s="92"/>
      <c r="O22" s="91" t="s">
        <v>139</v>
      </c>
      <c r="P22" s="92">
        <v>1</v>
      </c>
      <c r="Q22" s="93" t="s">
        <v>16</v>
      </c>
      <c r="R22" s="92">
        <v>3</v>
      </c>
      <c r="S22" s="91" t="s">
        <v>139</v>
      </c>
      <c r="T22" s="92">
        <v>0</v>
      </c>
      <c r="U22" s="93" t="s">
        <v>16</v>
      </c>
      <c r="V22" s="92">
        <v>1</v>
      </c>
      <c r="W22" s="91" t="s">
        <v>140</v>
      </c>
      <c r="X22" s="92">
        <v>5</v>
      </c>
      <c r="Y22" s="93" t="s">
        <v>16</v>
      </c>
      <c r="Z22" s="92">
        <v>1</v>
      </c>
      <c r="AA22" s="91" t="s">
        <v>140</v>
      </c>
      <c r="AB22" s="92">
        <v>2</v>
      </c>
      <c r="AC22" s="93" t="s">
        <v>16</v>
      </c>
      <c r="AD22" s="92">
        <v>1</v>
      </c>
      <c r="AE22" s="91" t="s">
        <v>138</v>
      </c>
      <c r="AF22" s="92">
        <v>1</v>
      </c>
      <c r="AG22" s="93" t="s">
        <v>16</v>
      </c>
      <c r="AH22" s="92">
        <v>1</v>
      </c>
      <c r="AI22" s="91" t="s">
        <v>139</v>
      </c>
      <c r="AJ22" s="92">
        <v>2</v>
      </c>
      <c r="AK22" s="93" t="s">
        <v>16</v>
      </c>
      <c r="AL22" s="92">
        <v>3</v>
      </c>
      <c r="AM22" s="91" t="s">
        <v>140</v>
      </c>
      <c r="AN22" s="92">
        <v>4</v>
      </c>
      <c r="AO22" s="93" t="s">
        <v>16</v>
      </c>
      <c r="AP22" s="94">
        <v>2</v>
      </c>
      <c r="AQ22" s="93" t="s">
        <v>139</v>
      </c>
      <c r="AR22" s="92">
        <v>1</v>
      </c>
      <c r="AS22" s="93" t="s">
        <v>16</v>
      </c>
      <c r="AT22" s="92">
        <v>3</v>
      </c>
      <c r="AU22" s="95" t="s">
        <v>139</v>
      </c>
      <c r="AV22" s="96">
        <v>2</v>
      </c>
      <c r="AW22" s="96" t="s">
        <v>16</v>
      </c>
      <c r="AX22" s="96">
        <v>4</v>
      </c>
      <c r="AY22" s="97">
        <v>3</v>
      </c>
      <c r="AZ22" s="98">
        <f t="shared" ref="AZ22:AZ33" si="16">COUNTIF(C22:AX22,"●")</f>
        <v>5</v>
      </c>
      <c r="BA22" s="99">
        <f t="shared" ref="BA22:BA33" si="17">COUNTIF(C22:AX22,"△")</f>
        <v>2</v>
      </c>
      <c r="BB22" s="100">
        <f t="shared" ref="BB22:BB33" si="18">SUM(3*AY22,0*AZ22,1*BA22)</f>
        <v>11</v>
      </c>
      <c r="BC22" s="101">
        <f t="shared" ref="BC22:BC33" si="19">SUM(P22,T22,X22,AB22,AF22,AJ22,AN22,AR22,AV22,L22,H22,D22)</f>
        <v>19</v>
      </c>
      <c r="BD22" s="102">
        <f t="shared" ref="BD22:BD33" si="20">SUM(R22,V22,Z22,AD22,AH22,AL22,AP22,AT22,AX22,N22,J22,F22)</f>
        <v>20</v>
      </c>
      <c r="BE22" s="90">
        <f t="shared" ref="BE22:BE33" si="21">BC22-BD22</f>
        <v>-1</v>
      </c>
      <c r="BF22" s="103">
        <f t="shared" ref="BF22:BF33" si="22">BB22+(BE22/100)+(BC22/100000)</f>
        <v>10.99019</v>
      </c>
      <c r="BG22" s="104">
        <f t="shared" ref="BG22:BG33" si="23">_xlfn.RANK.EQ(BF22,BF$22:BF$33,0)</f>
        <v>8</v>
      </c>
    </row>
    <row r="23" spans="1:59" ht="15" customHeight="1" x14ac:dyDescent="0.2">
      <c r="A23" s="105">
        <v>14</v>
      </c>
      <c r="B23" s="106" t="str">
        <f>IF([1]組み分け!B23="","",[1]組み分け!B23)</f>
        <v>ＦＣ　ｇｏｌａｚｏｇｏｌ一宮</v>
      </c>
      <c r="C23" s="107" t="s">
        <v>138</v>
      </c>
      <c r="D23" s="108">
        <v>1</v>
      </c>
      <c r="E23" s="108" t="s">
        <v>16</v>
      </c>
      <c r="F23" s="108">
        <v>1</v>
      </c>
      <c r="G23" s="229"/>
      <c r="H23" s="230"/>
      <c r="I23" s="230"/>
      <c r="J23" s="231"/>
      <c r="K23" s="110" t="str">
        <f>IF(OR(L23="",N23=""),"",IF(L23=N23,"△",IF(L23&gt;N23,"○",IF(L23&lt;N23,"●",""))))</f>
        <v/>
      </c>
      <c r="L23" s="111"/>
      <c r="M23" s="108" t="s">
        <v>16</v>
      </c>
      <c r="N23" s="111"/>
      <c r="O23" s="110" t="s">
        <v>140</v>
      </c>
      <c r="P23" s="111">
        <v>1</v>
      </c>
      <c r="Q23" s="108" t="s">
        <v>16</v>
      </c>
      <c r="R23" s="111">
        <v>0</v>
      </c>
      <c r="S23" s="110" t="s">
        <v>140</v>
      </c>
      <c r="T23" s="111">
        <v>7</v>
      </c>
      <c r="U23" s="108" t="s">
        <v>16</v>
      </c>
      <c r="V23" s="111">
        <v>1</v>
      </c>
      <c r="W23" s="110" t="s">
        <v>140</v>
      </c>
      <c r="X23" s="111">
        <v>3</v>
      </c>
      <c r="Y23" s="108" t="s">
        <v>16</v>
      </c>
      <c r="Z23" s="111">
        <v>0</v>
      </c>
      <c r="AA23" s="110" t="s">
        <v>140</v>
      </c>
      <c r="AB23" s="111">
        <v>6</v>
      </c>
      <c r="AC23" s="108" t="s">
        <v>16</v>
      </c>
      <c r="AD23" s="111">
        <v>0</v>
      </c>
      <c r="AE23" s="110" t="s">
        <v>140</v>
      </c>
      <c r="AF23" s="111">
        <v>5</v>
      </c>
      <c r="AG23" s="108" t="s">
        <v>16</v>
      </c>
      <c r="AH23" s="111">
        <v>0</v>
      </c>
      <c r="AI23" s="110" t="str">
        <f>IF(OR(AJ23="",AL23=""),"",IF(AJ23=AL23,"△",IF(AJ23&gt;AL23,"○",IF(AJ23&lt;AL23,"●",""))))</f>
        <v>○</v>
      </c>
      <c r="AJ23" s="111">
        <v>3</v>
      </c>
      <c r="AK23" s="108" t="s">
        <v>16</v>
      </c>
      <c r="AL23" s="111">
        <v>1</v>
      </c>
      <c r="AM23" s="110" t="s">
        <v>140</v>
      </c>
      <c r="AN23" s="111">
        <v>3</v>
      </c>
      <c r="AO23" s="108" t="s">
        <v>16</v>
      </c>
      <c r="AP23" s="112">
        <v>0</v>
      </c>
      <c r="AQ23" s="108" t="s">
        <v>140</v>
      </c>
      <c r="AR23" s="111">
        <v>3</v>
      </c>
      <c r="AS23" s="108" t="s">
        <v>16</v>
      </c>
      <c r="AT23" s="111">
        <v>0</v>
      </c>
      <c r="AU23" s="113" t="s">
        <v>139</v>
      </c>
      <c r="AV23" s="114">
        <v>1</v>
      </c>
      <c r="AW23" s="114" t="s">
        <v>16</v>
      </c>
      <c r="AX23" s="114">
        <v>2</v>
      </c>
      <c r="AY23" s="115">
        <v>7</v>
      </c>
      <c r="AZ23" s="116">
        <f t="shared" si="16"/>
        <v>1</v>
      </c>
      <c r="BA23" s="117">
        <f t="shared" si="17"/>
        <v>1</v>
      </c>
      <c r="BB23" s="118">
        <f t="shared" si="18"/>
        <v>22</v>
      </c>
      <c r="BC23" s="119">
        <f t="shared" si="19"/>
        <v>33</v>
      </c>
      <c r="BD23" s="120">
        <f t="shared" si="20"/>
        <v>5</v>
      </c>
      <c r="BE23" s="106">
        <f t="shared" si="21"/>
        <v>28</v>
      </c>
      <c r="BF23" s="121">
        <f t="shared" si="22"/>
        <v>22.280330000000003</v>
      </c>
      <c r="BG23" s="122">
        <f t="shared" si="23"/>
        <v>1</v>
      </c>
    </row>
    <row r="24" spans="1:59" ht="15" customHeight="1" x14ac:dyDescent="0.2">
      <c r="A24" s="123">
        <v>15</v>
      </c>
      <c r="B24" s="106" t="str">
        <f>IF([1]組み分け!B24="","",[1]組み分け!B24)</f>
        <v>モノリスFC</v>
      </c>
      <c r="C24" s="124" t="str">
        <f>IF(OR(D24="",F24=""),"",IF(D24=F24,"△",IF(D24&gt;F24,"○",IF(D24&lt;F24,"●",""))))</f>
        <v/>
      </c>
      <c r="D24" s="125" t="str">
        <f>IF(N22="","",N22)</f>
        <v/>
      </c>
      <c r="E24" s="125" t="s">
        <v>16</v>
      </c>
      <c r="F24" s="125" t="str">
        <f>IF(L22="","",L22)</f>
        <v/>
      </c>
      <c r="G24" s="126" t="str">
        <f t="shared" ref="G24:G33" si="24">IF(OR(H24="",J24=""),"",IF(H24=J24,"△",IF(H24&gt;J24,"○",IF(H24&lt;J24,"●",""))))</f>
        <v/>
      </c>
      <c r="H24" s="125" t="str">
        <f>IF(N23="","",N23)</f>
        <v/>
      </c>
      <c r="I24" s="125" t="s">
        <v>16</v>
      </c>
      <c r="J24" s="125" t="str">
        <f>IF(L23="","",L23)</f>
        <v/>
      </c>
      <c r="K24" s="278"/>
      <c r="L24" s="279"/>
      <c r="M24" s="279"/>
      <c r="N24" s="280"/>
      <c r="O24" s="126" t="str">
        <f>IF(OR(P24="",R24=""),"",IF(P24=R24,"△",IF(P24&gt;R24,"○",IF(P24&lt;R24,"●",""))))</f>
        <v/>
      </c>
      <c r="P24" s="127"/>
      <c r="Q24" s="125" t="s">
        <v>16</v>
      </c>
      <c r="R24" s="127"/>
      <c r="S24" s="126" t="str">
        <f>IF(OR(T24="",V24=""),"",IF(T24=V24,"△",IF(T24&gt;V24,"○",IF(T24&lt;V24,"●",""))))</f>
        <v/>
      </c>
      <c r="T24" s="127"/>
      <c r="U24" s="125" t="s">
        <v>16</v>
      </c>
      <c r="V24" s="127"/>
      <c r="W24" s="126" t="str">
        <f>IF(OR(X24="",Z24=""),"",IF(X24=Z24,"△",IF(X24&gt;Z24,"○",IF(X24&lt;Z24,"●",""))))</f>
        <v/>
      </c>
      <c r="X24" s="127"/>
      <c r="Y24" s="125" t="s">
        <v>16</v>
      </c>
      <c r="Z24" s="127"/>
      <c r="AA24" s="126" t="str">
        <f>IF(OR(AB24="",AD24=""),"",IF(AB24=AD24,"△",IF(AB24&gt;AD24,"○",IF(AB24&lt;AD24,"●",""))))</f>
        <v/>
      </c>
      <c r="AB24" s="127"/>
      <c r="AC24" s="125" t="s">
        <v>16</v>
      </c>
      <c r="AD24" s="127"/>
      <c r="AE24" s="126" t="str">
        <f>IF(OR(AF24="",AH24=""),"",IF(AF24=AH24,"△",IF(AF24&gt;AH24,"○",IF(AF24&lt;AH24,"●",""))))</f>
        <v/>
      </c>
      <c r="AF24" s="127"/>
      <c r="AG24" s="125" t="s">
        <v>16</v>
      </c>
      <c r="AH24" s="127"/>
      <c r="AI24" s="126" t="str">
        <f>IF(OR(AJ24="",AL24=""),"",IF(AJ24=AL24,"△",IF(AJ24&gt;AL24,"○",IF(AJ24&lt;AL24,"●",""))))</f>
        <v/>
      </c>
      <c r="AJ24" s="127"/>
      <c r="AK24" s="125" t="s">
        <v>16</v>
      </c>
      <c r="AL24" s="127"/>
      <c r="AM24" s="126" t="str">
        <f>IF(OR(AN24="",AP24=""),"",IF(AN24=AP24,"△",IF(AN24&gt;AP24,"○",IF(AN24&lt;AP24,"●",""))))</f>
        <v/>
      </c>
      <c r="AN24" s="127"/>
      <c r="AO24" s="125" t="s">
        <v>16</v>
      </c>
      <c r="AP24" s="128"/>
      <c r="AQ24" s="125" t="str">
        <f>IF(OR(AR24="",AT24=""),"",IF(AR24=AT24,"△",IF(AR24&gt;AT24,"○",IF(AR24&lt;AT24,"●",""))))</f>
        <v/>
      </c>
      <c r="AR24" s="127"/>
      <c r="AS24" s="125" t="s">
        <v>16</v>
      </c>
      <c r="AT24" s="127"/>
      <c r="AU24" s="129"/>
      <c r="AV24" s="130"/>
      <c r="AW24" s="130" t="s">
        <v>16</v>
      </c>
      <c r="AX24" s="130"/>
      <c r="AY24" s="115">
        <v>0</v>
      </c>
      <c r="AZ24" s="116">
        <f t="shared" si="16"/>
        <v>0</v>
      </c>
      <c r="BA24" s="117">
        <f t="shared" si="17"/>
        <v>0</v>
      </c>
      <c r="BB24" s="131">
        <f t="shared" si="18"/>
        <v>0</v>
      </c>
      <c r="BC24" s="132">
        <f t="shared" si="19"/>
        <v>0</v>
      </c>
      <c r="BD24" s="133">
        <f t="shared" si="20"/>
        <v>0</v>
      </c>
      <c r="BE24" s="134">
        <f t="shared" si="21"/>
        <v>0</v>
      </c>
      <c r="BF24" s="135">
        <f t="shared" si="22"/>
        <v>0</v>
      </c>
      <c r="BG24" s="136">
        <f t="shared" si="23"/>
        <v>12</v>
      </c>
    </row>
    <row r="25" spans="1:59" ht="15" customHeight="1" x14ac:dyDescent="0.2">
      <c r="A25" s="105">
        <v>16</v>
      </c>
      <c r="B25" s="106" t="str">
        <f>IF([1]組み分け!B25="","",[1]組み分け!B25)</f>
        <v>尾張FC　B</v>
      </c>
      <c r="C25" s="107" t="str">
        <f>IF(OR(D25="",F25=""),"",IF(D25=F25,"△",IF(D25&gt;F25,"○",IF(D25&lt;F25,"●",""))))</f>
        <v>○</v>
      </c>
      <c r="D25" s="108">
        <f>IF(R22="","",R22)</f>
        <v>3</v>
      </c>
      <c r="E25" s="108" t="s">
        <v>16</v>
      </c>
      <c r="F25" s="108">
        <f>IF(P22="","",P22)</f>
        <v>1</v>
      </c>
      <c r="G25" s="110" t="str">
        <f t="shared" si="24"/>
        <v>●</v>
      </c>
      <c r="H25" s="108">
        <f>IF(R23="","",R23)</f>
        <v>0</v>
      </c>
      <c r="I25" s="108" t="s">
        <v>16</v>
      </c>
      <c r="J25" s="108">
        <f>IF(P23="","",P23)</f>
        <v>1</v>
      </c>
      <c r="K25" s="110" t="str">
        <f t="shared" ref="K25:K32" si="25">IF(OR(L25="",N25=""),"",IF(L25=N25,"△",IF(L25&gt;N25,"○",IF(L25&lt;N25,"●",""))))</f>
        <v/>
      </c>
      <c r="L25" s="108" t="str">
        <f>IF(R24="","",R24)</f>
        <v/>
      </c>
      <c r="M25" s="108" t="s">
        <v>16</v>
      </c>
      <c r="N25" s="108" t="str">
        <f>IF(P24="","",P24)</f>
        <v/>
      </c>
      <c r="O25" s="229"/>
      <c r="P25" s="230"/>
      <c r="Q25" s="230"/>
      <c r="R25" s="231"/>
      <c r="S25" s="110" t="s">
        <v>140</v>
      </c>
      <c r="T25" s="111">
        <v>2</v>
      </c>
      <c r="U25" s="108" t="s">
        <v>16</v>
      </c>
      <c r="V25" s="111">
        <v>0</v>
      </c>
      <c r="W25" s="110" t="s">
        <v>140</v>
      </c>
      <c r="X25" s="111">
        <v>5</v>
      </c>
      <c r="Y25" s="108" t="s">
        <v>16</v>
      </c>
      <c r="Z25" s="111">
        <v>0</v>
      </c>
      <c r="AA25" s="110" t="s">
        <v>139</v>
      </c>
      <c r="AB25" s="111">
        <v>2</v>
      </c>
      <c r="AC25" s="108" t="s">
        <v>16</v>
      </c>
      <c r="AD25" s="111">
        <v>3</v>
      </c>
      <c r="AE25" s="110" t="s">
        <v>140</v>
      </c>
      <c r="AF25" s="111">
        <v>3</v>
      </c>
      <c r="AG25" s="108" t="s">
        <v>16</v>
      </c>
      <c r="AH25" s="111">
        <v>0</v>
      </c>
      <c r="AI25" s="110" t="s">
        <v>138</v>
      </c>
      <c r="AJ25" s="111">
        <v>2</v>
      </c>
      <c r="AK25" s="108" t="s">
        <v>16</v>
      </c>
      <c r="AL25" s="111">
        <v>2</v>
      </c>
      <c r="AM25" s="110" t="s">
        <v>140</v>
      </c>
      <c r="AN25" s="111">
        <v>3</v>
      </c>
      <c r="AO25" s="108" t="s">
        <v>16</v>
      </c>
      <c r="AP25" s="112">
        <v>1</v>
      </c>
      <c r="AQ25" s="108" t="s">
        <v>138</v>
      </c>
      <c r="AR25" s="111">
        <v>1</v>
      </c>
      <c r="AS25" s="108" t="s">
        <v>16</v>
      </c>
      <c r="AT25" s="111">
        <v>1</v>
      </c>
      <c r="AU25" s="113" t="s">
        <v>140</v>
      </c>
      <c r="AV25" s="114">
        <v>2</v>
      </c>
      <c r="AW25" s="114" t="s">
        <v>16</v>
      </c>
      <c r="AX25" s="114">
        <v>0</v>
      </c>
      <c r="AY25" s="115">
        <v>6</v>
      </c>
      <c r="AZ25" s="116">
        <f t="shared" si="16"/>
        <v>2</v>
      </c>
      <c r="BA25" s="117">
        <f t="shared" si="17"/>
        <v>2</v>
      </c>
      <c r="BB25" s="118">
        <f t="shared" si="18"/>
        <v>20</v>
      </c>
      <c r="BC25" s="119">
        <f t="shared" si="19"/>
        <v>23</v>
      </c>
      <c r="BD25" s="120">
        <f t="shared" si="20"/>
        <v>9</v>
      </c>
      <c r="BE25" s="106">
        <f t="shared" si="21"/>
        <v>14</v>
      </c>
      <c r="BF25" s="121">
        <f t="shared" si="22"/>
        <v>20.140229999999999</v>
      </c>
      <c r="BG25" s="122">
        <f t="shared" si="23"/>
        <v>2</v>
      </c>
    </row>
    <row r="26" spans="1:59" ht="15" customHeight="1" x14ac:dyDescent="0.2">
      <c r="A26" s="123">
        <v>17</v>
      </c>
      <c r="B26" s="106" t="str">
        <f>IF([1]組み分け!B26="","",[1]組み分け!B26)</f>
        <v>一宮FC　B</v>
      </c>
      <c r="C26" s="107" t="s">
        <v>140</v>
      </c>
      <c r="D26" s="108">
        <v>1</v>
      </c>
      <c r="E26" s="108" t="s">
        <v>16</v>
      </c>
      <c r="F26" s="108">
        <v>0</v>
      </c>
      <c r="G26" s="110" t="str">
        <f t="shared" si="24"/>
        <v>●</v>
      </c>
      <c r="H26" s="108">
        <f>IF(V23="","",V23)</f>
        <v>1</v>
      </c>
      <c r="I26" s="108" t="s">
        <v>16</v>
      </c>
      <c r="J26" s="108">
        <f>IF(T23="","",T23)</f>
        <v>7</v>
      </c>
      <c r="K26" s="110" t="str">
        <f t="shared" si="25"/>
        <v/>
      </c>
      <c r="L26" s="108" t="str">
        <f>IF(V24="","",V24)</f>
        <v/>
      </c>
      <c r="M26" s="108" t="s">
        <v>16</v>
      </c>
      <c r="N26" s="108" t="str">
        <f>IF(T24="","",T24)</f>
        <v/>
      </c>
      <c r="O26" s="110" t="str">
        <f t="shared" ref="O26:O33" si="26">IF(OR(P26="",R26=""),"",IF(P26=R26,"△",IF(P26&gt;R26,"○",IF(P26&lt;R26,"●",""))))</f>
        <v>●</v>
      </c>
      <c r="P26" s="108">
        <f>IF(V25="","",V25)</f>
        <v>0</v>
      </c>
      <c r="Q26" s="108" t="s">
        <v>16</v>
      </c>
      <c r="R26" s="108">
        <f>IF(T25="","",T25)</f>
        <v>2</v>
      </c>
      <c r="S26" s="229"/>
      <c r="T26" s="230"/>
      <c r="U26" s="230"/>
      <c r="V26" s="231"/>
      <c r="W26" s="110" t="s">
        <v>140</v>
      </c>
      <c r="X26" s="111">
        <v>2</v>
      </c>
      <c r="Y26" s="108" t="s">
        <v>16</v>
      </c>
      <c r="Z26" s="111">
        <v>0</v>
      </c>
      <c r="AA26" s="110" t="s">
        <v>140</v>
      </c>
      <c r="AB26" s="111">
        <v>3</v>
      </c>
      <c r="AC26" s="108" t="s">
        <v>16</v>
      </c>
      <c r="AD26" s="111">
        <v>0</v>
      </c>
      <c r="AE26" s="110" t="str">
        <f>IF(OR(AF26="",AH26=""),"",IF(AF26=AH26,"△",IF(AF26&gt;AH26,"○",IF(AF26&lt;AH26,"●",""))))</f>
        <v>○</v>
      </c>
      <c r="AF26" s="111">
        <v>1</v>
      </c>
      <c r="AG26" s="108" t="s">
        <v>16</v>
      </c>
      <c r="AH26" s="111">
        <v>0</v>
      </c>
      <c r="AI26" s="110" t="s">
        <v>139</v>
      </c>
      <c r="AJ26" s="111">
        <v>0</v>
      </c>
      <c r="AK26" s="108" t="s">
        <v>16</v>
      </c>
      <c r="AL26" s="111">
        <v>1</v>
      </c>
      <c r="AM26" s="110" t="s">
        <v>140</v>
      </c>
      <c r="AN26" s="111">
        <v>3</v>
      </c>
      <c r="AO26" s="108" t="s">
        <v>16</v>
      </c>
      <c r="AP26" s="112">
        <v>1</v>
      </c>
      <c r="AQ26" s="108" t="s">
        <v>140</v>
      </c>
      <c r="AR26" s="111">
        <v>1</v>
      </c>
      <c r="AS26" s="108" t="s">
        <v>16</v>
      </c>
      <c r="AT26" s="111">
        <v>0</v>
      </c>
      <c r="AU26" s="113" t="s">
        <v>139</v>
      </c>
      <c r="AV26" s="114">
        <v>0</v>
      </c>
      <c r="AW26" s="114" t="s">
        <v>16</v>
      </c>
      <c r="AX26" s="114">
        <v>4</v>
      </c>
      <c r="AY26" s="115">
        <v>5</v>
      </c>
      <c r="AZ26" s="116">
        <f t="shared" si="16"/>
        <v>4</v>
      </c>
      <c r="BA26" s="117">
        <f t="shared" si="17"/>
        <v>0</v>
      </c>
      <c r="BB26" s="118">
        <f t="shared" si="18"/>
        <v>15</v>
      </c>
      <c r="BC26" s="119">
        <f t="shared" si="19"/>
        <v>12</v>
      </c>
      <c r="BD26" s="120">
        <f t="shared" si="20"/>
        <v>15</v>
      </c>
      <c r="BE26" s="106">
        <f t="shared" si="21"/>
        <v>-3</v>
      </c>
      <c r="BF26" s="121">
        <f t="shared" si="22"/>
        <v>14.970120000000001</v>
      </c>
      <c r="BG26" s="122">
        <f t="shared" si="23"/>
        <v>5</v>
      </c>
    </row>
    <row r="27" spans="1:59" ht="15" customHeight="1" x14ac:dyDescent="0.2">
      <c r="A27" s="105">
        <v>18</v>
      </c>
      <c r="B27" s="106" t="str">
        <f>IF([1]組み分け!B27="","",[1]組み分け!B27)</f>
        <v>Livent</v>
      </c>
      <c r="C27" s="107" t="str">
        <f t="shared" ref="C27:C33" si="27">IF(OR(D27="",F27=""),"",IF(D27=F27,"△",IF(D27&gt;F27,"○",IF(D27&lt;F27,"●",""))))</f>
        <v>●</v>
      </c>
      <c r="D27" s="108">
        <f>IF(Z22="","",Z22)</f>
        <v>1</v>
      </c>
      <c r="E27" s="108" t="s">
        <v>16</v>
      </c>
      <c r="F27" s="108">
        <f>IF(X22="","",X22)</f>
        <v>5</v>
      </c>
      <c r="G27" s="110" t="str">
        <f t="shared" si="24"/>
        <v>●</v>
      </c>
      <c r="H27" s="108">
        <f>IF(Z23="","",Z23)</f>
        <v>0</v>
      </c>
      <c r="I27" s="108" t="s">
        <v>16</v>
      </c>
      <c r="J27" s="108">
        <f>IF(X23="","",X23)</f>
        <v>3</v>
      </c>
      <c r="K27" s="110" t="str">
        <f t="shared" si="25"/>
        <v/>
      </c>
      <c r="L27" s="108" t="str">
        <f>IF(Z24="","",Z24)</f>
        <v/>
      </c>
      <c r="M27" s="108" t="s">
        <v>16</v>
      </c>
      <c r="N27" s="108" t="str">
        <f>IF(X24="","",X24)</f>
        <v/>
      </c>
      <c r="O27" s="110" t="str">
        <f t="shared" si="26"/>
        <v>●</v>
      </c>
      <c r="P27" s="108">
        <f>IF(Z25="","",Z25)</f>
        <v>0</v>
      </c>
      <c r="Q27" s="108" t="s">
        <v>16</v>
      </c>
      <c r="R27" s="108">
        <f>IF(X25="","",X25)</f>
        <v>5</v>
      </c>
      <c r="S27" s="110" t="str">
        <f t="shared" ref="S27:S33" si="28">IF(OR(T27="",V27=""),"",IF(T27=V27,"△",IF(T27&gt;V27,"○",IF(T27&lt;V27,"●",""))))</f>
        <v>●</v>
      </c>
      <c r="T27" s="108">
        <f>IF(Z26="","",Z26)</f>
        <v>0</v>
      </c>
      <c r="U27" s="108" t="s">
        <v>16</v>
      </c>
      <c r="V27" s="108">
        <f>IF(X26="","",X26)</f>
        <v>2</v>
      </c>
      <c r="W27" s="229"/>
      <c r="X27" s="230"/>
      <c r="Y27" s="230"/>
      <c r="Z27" s="231"/>
      <c r="AA27" s="110" t="s">
        <v>139</v>
      </c>
      <c r="AB27" s="111">
        <v>1</v>
      </c>
      <c r="AC27" s="108" t="s">
        <v>16</v>
      </c>
      <c r="AD27" s="111">
        <v>4</v>
      </c>
      <c r="AE27" s="110" t="s">
        <v>140</v>
      </c>
      <c r="AF27" s="111">
        <v>3</v>
      </c>
      <c r="AG27" s="108" t="s">
        <v>16</v>
      </c>
      <c r="AH27" s="111">
        <v>1</v>
      </c>
      <c r="AI27" s="110" t="s">
        <v>139</v>
      </c>
      <c r="AJ27" s="111">
        <v>0</v>
      </c>
      <c r="AK27" s="108" t="s">
        <v>16</v>
      </c>
      <c r="AL27" s="111">
        <v>2</v>
      </c>
      <c r="AM27" s="110" t="s">
        <v>138</v>
      </c>
      <c r="AN27" s="111">
        <v>1</v>
      </c>
      <c r="AO27" s="108" t="s">
        <v>16</v>
      </c>
      <c r="AP27" s="112">
        <v>1</v>
      </c>
      <c r="AQ27" s="108" t="s">
        <v>139</v>
      </c>
      <c r="AR27" s="111">
        <v>2</v>
      </c>
      <c r="AS27" s="108" t="s">
        <v>16</v>
      </c>
      <c r="AT27" s="111">
        <v>3</v>
      </c>
      <c r="AU27" s="113" t="s">
        <v>139</v>
      </c>
      <c r="AV27" s="114">
        <v>0</v>
      </c>
      <c r="AW27" s="114" t="s">
        <v>16</v>
      </c>
      <c r="AX27" s="114">
        <v>5</v>
      </c>
      <c r="AY27" s="115">
        <v>1</v>
      </c>
      <c r="AZ27" s="116">
        <f t="shared" si="16"/>
        <v>8</v>
      </c>
      <c r="BA27" s="117">
        <f t="shared" si="17"/>
        <v>1</v>
      </c>
      <c r="BB27" s="118">
        <f t="shared" si="18"/>
        <v>4</v>
      </c>
      <c r="BC27" s="119">
        <f t="shared" si="19"/>
        <v>8</v>
      </c>
      <c r="BD27" s="120">
        <f t="shared" si="20"/>
        <v>31</v>
      </c>
      <c r="BE27" s="106">
        <f t="shared" si="21"/>
        <v>-23</v>
      </c>
      <c r="BF27" s="121">
        <f t="shared" si="22"/>
        <v>3.7700800000000001</v>
      </c>
      <c r="BG27" s="122">
        <f t="shared" si="23"/>
        <v>11</v>
      </c>
    </row>
    <row r="28" spans="1:59" ht="15" customHeight="1" x14ac:dyDescent="0.2">
      <c r="A28" s="123">
        <v>19</v>
      </c>
      <c r="B28" s="106" t="str">
        <f>IF([1]組み分け!B28="","",[1]組み分け!B28)</f>
        <v>尾西SS</v>
      </c>
      <c r="C28" s="107" t="str">
        <f t="shared" si="27"/>
        <v>●</v>
      </c>
      <c r="D28" s="108">
        <f>IF(AD22="","",AD22)</f>
        <v>1</v>
      </c>
      <c r="E28" s="108" t="s">
        <v>16</v>
      </c>
      <c r="F28" s="108">
        <f>IF(AB22="","",AB22)</f>
        <v>2</v>
      </c>
      <c r="G28" s="110" t="str">
        <f t="shared" si="24"/>
        <v>●</v>
      </c>
      <c r="H28" s="108">
        <f>IF(AD23="","",AD23)</f>
        <v>0</v>
      </c>
      <c r="I28" s="108" t="s">
        <v>16</v>
      </c>
      <c r="J28" s="108">
        <f>IF(AB23="","",AB23)</f>
        <v>6</v>
      </c>
      <c r="K28" s="110" t="str">
        <f t="shared" si="25"/>
        <v/>
      </c>
      <c r="L28" s="108" t="str">
        <f>IF(AD24="","",AD24)</f>
        <v/>
      </c>
      <c r="M28" s="108" t="s">
        <v>16</v>
      </c>
      <c r="N28" s="108" t="str">
        <f>IF(AB24="","",AB24)</f>
        <v/>
      </c>
      <c r="O28" s="110" t="str">
        <f t="shared" si="26"/>
        <v>○</v>
      </c>
      <c r="P28" s="108">
        <f>IF(AD25="","",AD25)</f>
        <v>3</v>
      </c>
      <c r="Q28" s="108" t="s">
        <v>16</v>
      </c>
      <c r="R28" s="108">
        <f>IF(AB25="","",AB25)</f>
        <v>2</v>
      </c>
      <c r="S28" s="110" t="str">
        <f t="shared" si="28"/>
        <v>●</v>
      </c>
      <c r="T28" s="108">
        <f>IF(AD26="","",AD26)</f>
        <v>0</v>
      </c>
      <c r="U28" s="108" t="s">
        <v>16</v>
      </c>
      <c r="V28" s="108">
        <f>IF(AB26="","",AB26)</f>
        <v>3</v>
      </c>
      <c r="W28" s="110" t="str">
        <f t="shared" ref="W28:W33" si="29">IF(OR(X28="",Z28=""),"",IF(X28=Z28,"△",IF(X28&gt;Z28,"○",IF(X28&lt;Z28,"●",""))))</f>
        <v>○</v>
      </c>
      <c r="X28" s="108">
        <f>IF(AD27="","",AD27)</f>
        <v>4</v>
      </c>
      <c r="Y28" s="108" t="s">
        <v>16</v>
      </c>
      <c r="Z28" s="108">
        <f>IF(AB27="","",AB27)</f>
        <v>1</v>
      </c>
      <c r="AA28" s="229"/>
      <c r="AB28" s="230"/>
      <c r="AC28" s="230"/>
      <c r="AD28" s="231"/>
      <c r="AE28" s="110" t="s">
        <v>140</v>
      </c>
      <c r="AF28" s="111">
        <v>2</v>
      </c>
      <c r="AG28" s="108" t="s">
        <v>16</v>
      </c>
      <c r="AH28" s="111">
        <v>1</v>
      </c>
      <c r="AI28" s="110" t="s">
        <v>140</v>
      </c>
      <c r="AJ28" s="111">
        <v>2</v>
      </c>
      <c r="AK28" s="108" t="s">
        <v>16</v>
      </c>
      <c r="AL28" s="111">
        <v>1</v>
      </c>
      <c r="AM28" s="110" t="s">
        <v>140</v>
      </c>
      <c r="AN28" s="111">
        <v>4</v>
      </c>
      <c r="AO28" s="108" t="s">
        <v>16</v>
      </c>
      <c r="AP28" s="112">
        <v>1</v>
      </c>
      <c r="AQ28" s="108" t="s">
        <v>139</v>
      </c>
      <c r="AR28" s="111">
        <v>1</v>
      </c>
      <c r="AS28" s="108" t="s">
        <v>16</v>
      </c>
      <c r="AT28" s="111">
        <v>2</v>
      </c>
      <c r="AU28" s="113" t="s">
        <v>138</v>
      </c>
      <c r="AV28" s="114">
        <v>1</v>
      </c>
      <c r="AW28" s="114" t="s">
        <v>16</v>
      </c>
      <c r="AX28" s="114">
        <v>1</v>
      </c>
      <c r="AY28" s="115">
        <v>5</v>
      </c>
      <c r="AZ28" s="116">
        <f t="shared" si="16"/>
        <v>4</v>
      </c>
      <c r="BA28" s="117">
        <f t="shared" si="17"/>
        <v>1</v>
      </c>
      <c r="BB28" s="118">
        <f t="shared" si="18"/>
        <v>16</v>
      </c>
      <c r="BC28" s="119">
        <f t="shared" si="19"/>
        <v>18</v>
      </c>
      <c r="BD28" s="120">
        <f t="shared" si="20"/>
        <v>20</v>
      </c>
      <c r="BE28" s="106">
        <f t="shared" si="21"/>
        <v>-2</v>
      </c>
      <c r="BF28" s="121">
        <f t="shared" si="22"/>
        <v>15.980180000000001</v>
      </c>
      <c r="BG28" s="122">
        <f t="shared" si="23"/>
        <v>4</v>
      </c>
    </row>
    <row r="29" spans="1:59" ht="15" customHeight="1" x14ac:dyDescent="0.2">
      <c r="A29" s="105">
        <v>20</v>
      </c>
      <c r="B29" s="106" t="str">
        <f>IF([1]組み分け!B29="","",[1]組み分け!B29)</f>
        <v>ドルフィンFC　B</v>
      </c>
      <c r="C29" s="107" t="str">
        <f t="shared" si="27"/>
        <v>△</v>
      </c>
      <c r="D29" s="108">
        <f>IF(AH22="","",AH22)</f>
        <v>1</v>
      </c>
      <c r="E29" s="108" t="s">
        <v>16</v>
      </c>
      <c r="F29" s="108">
        <f>IF(AF22="","",AF22)</f>
        <v>1</v>
      </c>
      <c r="G29" s="110" t="str">
        <f t="shared" si="24"/>
        <v>●</v>
      </c>
      <c r="H29" s="108">
        <f>IF(AH23="","",AH23)</f>
        <v>0</v>
      </c>
      <c r="I29" s="108" t="s">
        <v>16</v>
      </c>
      <c r="J29" s="108">
        <f>IF(AF23="","",AF23)</f>
        <v>5</v>
      </c>
      <c r="K29" s="110" t="str">
        <f t="shared" si="25"/>
        <v/>
      </c>
      <c r="L29" s="108" t="str">
        <f>IF(AH24="","",AH24)</f>
        <v/>
      </c>
      <c r="M29" s="108" t="s">
        <v>16</v>
      </c>
      <c r="N29" s="108" t="str">
        <f>IF(AF24="","",AF24)</f>
        <v/>
      </c>
      <c r="O29" s="110" t="str">
        <f t="shared" si="26"/>
        <v>●</v>
      </c>
      <c r="P29" s="108">
        <f>IF(AH25="","",AH25)</f>
        <v>0</v>
      </c>
      <c r="Q29" s="108" t="s">
        <v>16</v>
      </c>
      <c r="R29" s="108">
        <f>IF(AF25="","",AF25)</f>
        <v>3</v>
      </c>
      <c r="S29" s="110" t="str">
        <f t="shared" si="28"/>
        <v>●</v>
      </c>
      <c r="T29" s="108">
        <f>IF(AH26="","",AH26)</f>
        <v>0</v>
      </c>
      <c r="U29" s="108" t="s">
        <v>16</v>
      </c>
      <c r="V29" s="108">
        <f>IF(AF26="","",AF26)</f>
        <v>1</v>
      </c>
      <c r="W29" s="110" t="str">
        <f t="shared" si="29"/>
        <v>●</v>
      </c>
      <c r="X29" s="108">
        <f>IF(AH27="","",AH27)</f>
        <v>1</v>
      </c>
      <c r="Y29" s="108" t="s">
        <v>16</v>
      </c>
      <c r="Z29" s="108">
        <f>IF(AF27="","",AF27)</f>
        <v>3</v>
      </c>
      <c r="AA29" s="110" t="str">
        <f>IF(OR(AB29="",AD29=""),"",IF(AB29=AD29,"△",IF(AB29&gt;AD29,"○",IF(AB29&lt;AD29,"●",""))))</f>
        <v>●</v>
      </c>
      <c r="AB29" s="108">
        <f>IF(AH28="","",AH28)</f>
        <v>1</v>
      </c>
      <c r="AC29" s="108" t="s">
        <v>16</v>
      </c>
      <c r="AD29" s="108">
        <f>IF(AF28="","",AF28)</f>
        <v>2</v>
      </c>
      <c r="AE29" s="229"/>
      <c r="AF29" s="230"/>
      <c r="AG29" s="230"/>
      <c r="AH29" s="231"/>
      <c r="AI29" s="110" t="s">
        <v>138</v>
      </c>
      <c r="AJ29" s="111">
        <v>0</v>
      </c>
      <c r="AK29" s="108" t="s">
        <v>16</v>
      </c>
      <c r="AL29" s="111">
        <v>0</v>
      </c>
      <c r="AM29" s="110" t="s">
        <v>138</v>
      </c>
      <c r="AN29" s="111">
        <v>1</v>
      </c>
      <c r="AO29" s="108" t="s">
        <v>16</v>
      </c>
      <c r="AP29" s="112">
        <v>1</v>
      </c>
      <c r="AQ29" s="108" t="s">
        <v>140</v>
      </c>
      <c r="AR29" s="111">
        <v>3</v>
      </c>
      <c r="AS29" s="108" t="s">
        <v>16</v>
      </c>
      <c r="AT29" s="111">
        <v>1</v>
      </c>
      <c r="AU29" s="113" t="s">
        <v>140</v>
      </c>
      <c r="AV29" s="114">
        <v>2</v>
      </c>
      <c r="AW29" s="114" t="s">
        <v>16</v>
      </c>
      <c r="AX29" s="114">
        <v>0</v>
      </c>
      <c r="AY29" s="115">
        <v>2</v>
      </c>
      <c r="AZ29" s="116">
        <f t="shared" si="16"/>
        <v>5</v>
      </c>
      <c r="BA29" s="117">
        <f t="shared" si="17"/>
        <v>3</v>
      </c>
      <c r="BB29" s="118">
        <f t="shared" si="18"/>
        <v>9</v>
      </c>
      <c r="BC29" s="119">
        <f t="shared" si="19"/>
        <v>9</v>
      </c>
      <c r="BD29" s="120">
        <f t="shared" si="20"/>
        <v>17</v>
      </c>
      <c r="BE29" s="106">
        <f t="shared" si="21"/>
        <v>-8</v>
      </c>
      <c r="BF29" s="121">
        <f t="shared" si="22"/>
        <v>8.9200900000000001</v>
      </c>
      <c r="BG29" s="122">
        <f t="shared" si="23"/>
        <v>9</v>
      </c>
    </row>
    <row r="30" spans="1:59" ht="15" customHeight="1" x14ac:dyDescent="0.2">
      <c r="A30" s="123">
        <v>21</v>
      </c>
      <c r="B30" s="106" t="str">
        <f>IF([1]組み分け!B30="","",[1]組み分け!B30)</f>
        <v>岩倉FCフォルテ</v>
      </c>
      <c r="C30" s="107" t="str">
        <f t="shared" si="27"/>
        <v>○</v>
      </c>
      <c r="D30" s="108">
        <f>IF(AL22="","",AL22)</f>
        <v>3</v>
      </c>
      <c r="E30" s="108" t="s">
        <v>16</v>
      </c>
      <c r="F30" s="108">
        <f>IF(AJ22="","",AJ22)</f>
        <v>2</v>
      </c>
      <c r="G30" s="110" t="str">
        <f t="shared" si="24"/>
        <v>●</v>
      </c>
      <c r="H30" s="108">
        <f>IF(AL23="","",AL23)</f>
        <v>1</v>
      </c>
      <c r="I30" s="108" t="s">
        <v>16</v>
      </c>
      <c r="J30" s="108">
        <f>IF(AJ23="","",AJ23)</f>
        <v>3</v>
      </c>
      <c r="K30" s="110" t="str">
        <f t="shared" si="25"/>
        <v/>
      </c>
      <c r="L30" s="108" t="str">
        <f>IF(AL24="","",AL24)</f>
        <v/>
      </c>
      <c r="M30" s="108" t="s">
        <v>16</v>
      </c>
      <c r="N30" s="108" t="str">
        <f>IF(AJ24="","",AJ24)</f>
        <v/>
      </c>
      <c r="O30" s="110" t="str">
        <f t="shared" si="26"/>
        <v>△</v>
      </c>
      <c r="P30" s="108">
        <f>IF(AL25="","",AL25)</f>
        <v>2</v>
      </c>
      <c r="Q30" s="108" t="s">
        <v>16</v>
      </c>
      <c r="R30" s="108">
        <f>IF(AJ25="","",AJ25)</f>
        <v>2</v>
      </c>
      <c r="S30" s="110" t="str">
        <f t="shared" si="28"/>
        <v>○</v>
      </c>
      <c r="T30" s="108">
        <f>IF(AL26="","",AL26)</f>
        <v>1</v>
      </c>
      <c r="U30" s="108" t="s">
        <v>16</v>
      </c>
      <c r="V30" s="108">
        <f>IF(AJ26="","",AJ26)</f>
        <v>0</v>
      </c>
      <c r="W30" s="110" t="str">
        <f t="shared" si="29"/>
        <v>○</v>
      </c>
      <c r="X30" s="108">
        <f>IF(AL27="","",AL27)</f>
        <v>2</v>
      </c>
      <c r="Y30" s="108" t="s">
        <v>16</v>
      </c>
      <c r="Z30" s="108">
        <f>IF(AJ27="","",AJ27)</f>
        <v>0</v>
      </c>
      <c r="AA30" s="110" t="str">
        <f>IF(OR(AB30="",AD30=""),"",IF(AB30=AD30,"△",IF(AB30&gt;AD30,"○",IF(AB30&lt;AD30,"●",""))))</f>
        <v>●</v>
      </c>
      <c r="AB30" s="108">
        <f>IF(AL28="","",AL28)</f>
        <v>1</v>
      </c>
      <c r="AC30" s="108" t="s">
        <v>16</v>
      </c>
      <c r="AD30" s="108">
        <f>IF(AJ28="","",AJ28)</f>
        <v>2</v>
      </c>
      <c r="AE30" s="110" t="str">
        <f>IF(OR(AF30="",AH30=""),"",IF(AF30=AH30,"△",IF(AF30&gt;AH30,"○",IF(AF30&lt;AH30,"●",""))))</f>
        <v>△</v>
      </c>
      <c r="AF30" s="108">
        <f>IF(AL29="","",AL29)</f>
        <v>0</v>
      </c>
      <c r="AG30" s="108" t="s">
        <v>16</v>
      </c>
      <c r="AH30" s="108">
        <f>IF(AJ29="","",AJ29)</f>
        <v>0</v>
      </c>
      <c r="AI30" s="229"/>
      <c r="AJ30" s="230"/>
      <c r="AK30" s="230"/>
      <c r="AL30" s="231"/>
      <c r="AM30" s="110" t="s">
        <v>139</v>
      </c>
      <c r="AN30" s="111">
        <v>2</v>
      </c>
      <c r="AO30" s="108" t="s">
        <v>16</v>
      </c>
      <c r="AP30" s="112">
        <v>4</v>
      </c>
      <c r="AQ30" s="108" t="s">
        <v>140</v>
      </c>
      <c r="AR30" s="111">
        <v>2</v>
      </c>
      <c r="AS30" s="108" t="s">
        <v>16</v>
      </c>
      <c r="AT30" s="111">
        <v>0</v>
      </c>
      <c r="AU30" s="113" t="s">
        <v>139</v>
      </c>
      <c r="AV30" s="114">
        <v>1</v>
      </c>
      <c r="AW30" s="114" t="s">
        <v>16</v>
      </c>
      <c r="AX30" s="114">
        <v>2</v>
      </c>
      <c r="AY30" s="115">
        <v>4</v>
      </c>
      <c r="AZ30" s="116">
        <f t="shared" si="16"/>
        <v>4</v>
      </c>
      <c r="BA30" s="117">
        <f t="shared" si="17"/>
        <v>2</v>
      </c>
      <c r="BB30" s="118">
        <f t="shared" si="18"/>
        <v>14</v>
      </c>
      <c r="BC30" s="119">
        <f t="shared" si="19"/>
        <v>15</v>
      </c>
      <c r="BD30" s="120">
        <f t="shared" si="20"/>
        <v>15</v>
      </c>
      <c r="BE30" s="106">
        <f t="shared" si="21"/>
        <v>0</v>
      </c>
      <c r="BF30" s="121">
        <f t="shared" si="22"/>
        <v>14.00015</v>
      </c>
      <c r="BG30" s="122">
        <f t="shared" si="23"/>
        <v>6</v>
      </c>
    </row>
    <row r="31" spans="1:59" ht="15" customHeight="1" x14ac:dyDescent="0.2">
      <c r="A31" s="123">
        <v>22</v>
      </c>
      <c r="B31" s="106" t="str">
        <f>IF([1]組み分け!B31="","",[1]組み分け!B31)</f>
        <v>犬山クラブ　B</v>
      </c>
      <c r="C31" s="107" t="str">
        <f t="shared" si="27"/>
        <v>●</v>
      </c>
      <c r="D31" s="108">
        <f>IF(AP22="","",AP22)</f>
        <v>2</v>
      </c>
      <c r="E31" s="108" t="s">
        <v>16</v>
      </c>
      <c r="F31" s="108">
        <f>IF(AN22="","",AN22)</f>
        <v>4</v>
      </c>
      <c r="G31" s="110" t="str">
        <f t="shared" si="24"/>
        <v>●</v>
      </c>
      <c r="H31" s="108">
        <f>IF(AP23="","",AP23)</f>
        <v>0</v>
      </c>
      <c r="I31" s="108" t="s">
        <v>16</v>
      </c>
      <c r="J31" s="108">
        <f>IF(AN23="","",AN23)</f>
        <v>3</v>
      </c>
      <c r="K31" s="110" t="str">
        <f t="shared" si="25"/>
        <v/>
      </c>
      <c r="L31" s="108" t="str">
        <f>IF(AP24="","",AP24)</f>
        <v/>
      </c>
      <c r="M31" s="108" t="s">
        <v>16</v>
      </c>
      <c r="N31" s="108" t="str">
        <f>IF(AN24="","",AN24)</f>
        <v/>
      </c>
      <c r="O31" s="110" t="str">
        <f t="shared" si="26"/>
        <v>●</v>
      </c>
      <c r="P31" s="108">
        <f>IF(AP25="","",AP25)</f>
        <v>1</v>
      </c>
      <c r="Q31" s="108" t="s">
        <v>16</v>
      </c>
      <c r="R31" s="108">
        <f>IF(AN25="","",AN25)</f>
        <v>3</v>
      </c>
      <c r="S31" s="110" t="str">
        <f t="shared" si="28"/>
        <v>●</v>
      </c>
      <c r="T31" s="108">
        <f>IF(AP26="","",AP26)</f>
        <v>1</v>
      </c>
      <c r="U31" s="108" t="s">
        <v>16</v>
      </c>
      <c r="V31" s="108">
        <f>IF(AN26="","",AN26)</f>
        <v>3</v>
      </c>
      <c r="W31" s="110" t="str">
        <f t="shared" si="29"/>
        <v>△</v>
      </c>
      <c r="X31" s="108">
        <f>IF(AP27="","",AP27)</f>
        <v>1</v>
      </c>
      <c r="Y31" s="108" t="s">
        <v>16</v>
      </c>
      <c r="Z31" s="108">
        <f>IF(AN27="","",AN27)</f>
        <v>1</v>
      </c>
      <c r="AA31" s="110" t="str">
        <f>IF(OR(AB31="",AD31=""),"",IF(AB31=AD31,"△",IF(AB31&gt;AD31,"○",IF(AB31&lt;AD31,"●",""))))</f>
        <v>●</v>
      </c>
      <c r="AB31" s="108">
        <f>IF(AP28="","",AP28)</f>
        <v>1</v>
      </c>
      <c r="AC31" s="108" t="s">
        <v>16</v>
      </c>
      <c r="AD31" s="108">
        <f>IF(AN28="","",AN28)</f>
        <v>4</v>
      </c>
      <c r="AE31" s="110" t="str">
        <f>IF(OR(AF31="",AH31=""),"",IF(AF31=AH31,"△",IF(AF31&gt;AH31,"○",IF(AF31&lt;AH31,"●",""))))</f>
        <v>△</v>
      </c>
      <c r="AF31" s="108">
        <f>IF(AP29="","",AP29)</f>
        <v>1</v>
      </c>
      <c r="AG31" s="108" t="s">
        <v>16</v>
      </c>
      <c r="AH31" s="108">
        <f>IF(AN29="","",AN29)</f>
        <v>1</v>
      </c>
      <c r="AI31" s="110" t="str">
        <f>IF(OR(AJ31="",AL31=""),"",IF(AJ31=AL31,"△",IF(AJ31&gt;AL31,"○",IF(AJ31&lt;AL31,"●",""))))</f>
        <v>○</v>
      </c>
      <c r="AJ31" s="108">
        <f>IF(AP30="","",AP30)</f>
        <v>4</v>
      </c>
      <c r="AK31" s="108" t="s">
        <v>16</v>
      </c>
      <c r="AL31" s="108">
        <f>IF(AN30="","",AN30)</f>
        <v>2</v>
      </c>
      <c r="AM31" s="229"/>
      <c r="AN31" s="230"/>
      <c r="AO31" s="230"/>
      <c r="AP31" s="231"/>
      <c r="AQ31" s="108" t="s">
        <v>140</v>
      </c>
      <c r="AR31" s="111">
        <v>1</v>
      </c>
      <c r="AS31" s="108" t="s">
        <v>16</v>
      </c>
      <c r="AT31" s="111">
        <v>0</v>
      </c>
      <c r="AU31" s="113" t="s">
        <v>139</v>
      </c>
      <c r="AV31" s="114">
        <v>0</v>
      </c>
      <c r="AW31" s="114" t="s">
        <v>16</v>
      </c>
      <c r="AX31" s="114">
        <v>5</v>
      </c>
      <c r="AY31" s="115">
        <v>2</v>
      </c>
      <c r="AZ31" s="116">
        <f t="shared" si="16"/>
        <v>6</v>
      </c>
      <c r="BA31" s="117">
        <f t="shared" si="17"/>
        <v>2</v>
      </c>
      <c r="BB31" s="118">
        <f t="shared" si="18"/>
        <v>8</v>
      </c>
      <c r="BC31" s="119">
        <f t="shared" si="19"/>
        <v>12</v>
      </c>
      <c r="BD31" s="120">
        <f t="shared" si="20"/>
        <v>26</v>
      </c>
      <c r="BE31" s="106">
        <f t="shared" si="21"/>
        <v>-14</v>
      </c>
      <c r="BF31" s="121">
        <f t="shared" si="22"/>
        <v>7.8601200000000002</v>
      </c>
      <c r="BG31" s="122">
        <f t="shared" si="23"/>
        <v>10</v>
      </c>
    </row>
    <row r="32" spans="1:59" ht="15" customHeight="1" x14ac:dyDescent="0.2">
      <c r="A32" s="123">
        <v>23</v>
      </c>
      <c r="B32" s="106" t="str">
        <f>IF([1]組み分け!B32="","",[1]組み分け!B32)</f>
        <v>祖父江少年SC</v>
      </c>
      <c r="C32" s="107" t="str">
        <f t="shared" si="27"/>
        <v>○</v>
      </c>
      <c r="D32" s="108">
        <f>IF(AT22="","",AT22)</f>
        <v>3</v>
      </c>
      <c r="E32" s="108" t="s">
        <v>16</v>
      </c>
      <c r="F32" s="108">
        <f>IF(AR22="","",AR22)</f>
        <v>1</v>
      </c>
      <c r="G32" s="110" t="str">
        <f t="shared" si="24"/>
        <v>●</v>
      </c>
      <c r="H32" s="108">
        <f>IF(AT23="","",AT23)</f>
        <v>0</v>
      </c>
      <c r="I32" s="108" t="s">
        <v>16</v>
      </c>
      <c r="J32" s="108">
        <f>IF(AR23="","",AR23)</f>
        <v>3</v>
      </c>
      <c r="K32" s="110" t="str">
        <f t="shared" si="25"/>
        <v/>
      </c>
      <c r="L32" s="108" t="str">
        <f>IF(AT24="","",AT24)</f>
        <v/>
      </c>
      <c r="M32" s="108" t="s">
        <v>16</v>
      </c>
      <c r="N32" s="108" t="str">
        <f>IF(AR24="","",AR24)</f>
        <v/>
      </c>
      <c r="O32" s="110" t="str">
        <f t="shared" si="26"/>
        <v>△</v>
      </c>
      <c r="P32" s="108">
        <f>IF(AT25="","",AT25)</f>
        <v>1</v>
      </c>
      <c r="Q32" s="108" t="s">
        <v>16</v>
      </c>
      <c r="R32" s="108">
        <f>IF(AR25="","",AR25)</f>
        <v>1</v>
      </c>
      <c r="S32" s="110" t="str">
        <f t="shared" si="28"/>
        <v>●</v>
      </c>
      <c r="T32" s="108">
        <f>IF(AT26="","",AT26)</f>
        <v>0</v>
      </c>
      <c r="U32" s="108" t="s">
        <v>16</v>
      </c>
      <c r="V32" s="108">
        <f>IF(AR26="","",AR26)</f>
        <v>1</v>
      </c>
      <c r="W32" s="110" t="str">
        <f t="shared" si="29"/>
        <v>○</v>
      </c>
      <c r="X32" s="108">
        <f>IF(AT27="","",AT27)</f>
        <v>3</v>
      </c>
      <c r="Y32" s="108" t="s">
        <v>16</v>
      </c>
      <c r="Z32" s="108">
        <f>IF(AR27="","",AR27)</f>
        <v>2</v>
      </c>
      <c r="AA32" s="110" t="s">
        <v>140</v>
      </c>
      <c r="AB32" s="108">
        <v>2</v>
      </c>
      <c r="AC32" s="108" t="s">
        <v>16</v>
      </c>
      <c r="AD32" s="108">
        <v>1</v>
      </c>
      <c r="AE32" s="110" t="str">
        <f>IF(OR(AF32="",AH32=""),"",IF(AF32=AH32,"△",IF(AF32&gt;AH32,"○",IF(AF32&lt;AH32,"●",""))))</f>
        <v>●</v>
      </c>
      <c r="AF32" s="108">
        <f>IF(AT29="","",AT29)</f>
        <v>1</v>
      </c>
      <c r="AG32" s="108" t="s">
        <v>16</v>
      </c>
      <c r="AH32" s="108">
        <f>IF(AR29="","",AR29)</f>
        <v>3</v>
      </c>
      <c r="AI32" s="110" t="str">
        <f>IF(OR(AJ32="",AL32=""),"",IF(AJ32=AL32,"△",IF(AJ32&gt;AL32,"○",IF(AJ32&lt;AL32,"●",""))))</f>
        <v>●</v>
      </c>
      <c r="AJ32" s="108">
        <f>IF(AT30="","",AT30)</f>
        <v>0</v>
      </c>
      <c r="AK32" s="108" t="s">
        <v>16</v>
      </c>
      <c r="AL32" s="108">
        <f>IF(AR30="","",AR30)</f>
        <v>2</v>
      </c>
      <c r="AM32" s="137" t="str">
        <f>IF(OR(AN32="",AP32=""),"",IF(AN32=AP32,"△",IF(AN32&gt;AP32,"○",IF(AN32&lt;AP32,"●",""))))</f>
        <v>●</v>
      </c>
      <c r="AN32" s="108">
        <v>0</v>
      </c>
      <c r="AO32" s="108" t="s">
        <v>16</v>
      </c>
      <c r="AP32" s="138">
        <f>IF(AR31="","",AR31)</f>
        <v>1</v>
      </c>
      <c r="AQ32" s="109"/>
      <c r="AR32" s="139"/>
      <c r="AS32" s="109"/>
      <c r="AT32" s="139"/>
      <c r="AU32" s="113" t="s">
        <v>140</v>
      </c>
      <c r="AV32" s="114">
        <v>2</v>
      </c>
      <c r="AW32" s="114" t="s">
        <v>16</v>
      </c>
      <c r="AX32" s="114">
        <v>1</v>
      </c>
      <c r="AY32" s="115">
        <v>4</v>
      </c>
      <c r="AZ32" s="116">
        <f t="shared" si="16"/>
        <v>5</v>
      </c>
      <c r="BA32" s="117">
        <f t="shared" si="17"/>
        <v>1</v>
      </c>
      <c r="BB32" s="118">
        <f t="shared" si="18"/>
        <v>13</v>
      </c>
      <c r="BC32" s="119">
        <f t="shared" si="19"/>
        <v>12</v>
      </c>
      <c r="BD32" s="120">
        <f t="shared" si="20"/>
        <v>16</v>
      </c>
      <c r="BE32" s="106">
        <f t="shared" si="21"/>
        <v>-4</v>
      </c>
      <c r="BF32" s="121">
        <f t="shared" si="22"/>
        <v>12.960120000000002</v>
      </c>
      <c r="BG32" s="122">
        <f t="shared" si="23"/>
        <v>7</v>
      </c>
    </row>
    <row r="33" spans="1:59" ht="15" customHeight="1" thickBot="1" x14ac:dyDescent="0.25">
      <c r="A33" s="140">
        <v>24</v>
      </c>
      <c r="B33" s="141" t="str">
        <f>IF([1]組み分け!B33="","",[1]組み分け!B33)</f>
        <v>扶桑FC</v>
      </c>
      <c r="C33" s="142" t="str">
        <f t="shared" si="27"/>
        <v>○</v>
      </c>
      <c r="D33" s="143">
        <f>IF(AX22="","",AX22)</f>
        <v>4</v>
      </c>
      <c r="E33" s="143" t="s">
        <v>16</v>
      </c>
      <c r="F33" s="143">
        <f>IF(AV22="","",AV22)</f>
        <v>2</v>
      </c>
      <c r="G33" s="144" t="str">
        <f t="shared" si="24"/>
        <v>○</v>
      </c>
      <c r="H33" s="143">
        <f>IF(AX23="","",AX23)</f>
        <v>2</v>
      </c>
      <c r="I33" s="143" t="s">
        <v>16</v>
      </c>
      <c r="J33" s="143">
        <f>IF(AV23="","",AV23)</f>
        <v>1</v>
      </c>
      <c r="K33" s="144"/>
      <c r="L33" s="143"/>
      <c r="M33" s="143" t="s">
        <v>16</v>
      </c>
      <c r="N33" s="143"/>
      <c r="O33" s="144" t="str">
        <f t="shared" si="26"/>
        <v>●</v>
      </c>
      <c r="P33" s="143">
        <f>IF(AX25="","",AX25)</f>
        <v>0</v>
      </c>
      <c r="Q33" s="143" t="s">
        <v>16</v>
      </c>
      <c r="R33" s="143">
        <f>IF(AV25="","",AV25)</f>
        <v>2</v>
      </c>
      <c r="S33" s="144" t="str">
        <f t="shared" si="28"/>
        <v>○</v>
      </c>
      <c r="T33" s="143">
        <f>IF(AX26="","",AX26)</f>
        <v>4</v>
      </c>
      <c r="U33" s="143" t="s">
        <v>16</v>
      </c>
      <c r="V33" s="143">
        <f>IF(AV26="","",AV26)</f>
        <v>0</v>
      </c>
      <c r="W33" s="144" t="str">
        <f t="shared" si="29"/>
        <v>○</v>
      </c>
      <c r="X33" s="143">
        <f>IF(AX27="","",AX27)</f>
        <v>5</v>
      </c>
      <c r="Y33" s="143" t="s">
        <v>16</v>
      </c>
      <c r="Z33" s="143">
        <f>IF(AV27="","",AV27)</f>
        <v>0</v>
      </c>
      <c r="AA33" s="144" t="str">
        <f>IF(OR(AB33="",AD33=""),"",IF(AB33=AD33,"△",IF(AB33&gt;AD33,"○",IF(AB33&lt;AD33,"●",""))))</f>
        <v>△</v>
      </c>
      <c r="AB33" s="143">
        <f>IF(AX28="","",AX28)</f>
        <v>1</v>
      </c>
      <c r="AC33" s="143" t="s">
        <v>16</v>
      </c>
      <c r="AD33" s="143">
        <f>IF(AV28="","",AV28)</f>
        <v>1</v>
      </c>
      <c r="AE33" s="144" t="str">
        <f>IF(OR(AF33="",AH33=""),"",IF(AF33=AH33,"△",IF(AF33&gt;AH33,"○",IF(AF33&lt;AH33,"●",""))))</f>
        <v>●</v>
      </c>
      <c r="AF33" s="143">
        <f>IF(AX29="","",AX29)</f>
        <v>0</v>
      </c>
      <c r="AG33" s="143" t="s">
        <v>16</v>
      </c>
      <c r="AH33" s="143">
        <f>IF(AV29="","",AV29)</f>
        <v>2</v>
      </c>
      <c r="AI33" s="145" t="str">
        <f>IF(OR(AJ33="",AL33=""),"",IF(AJ33=AL33,"△",IF(AJ33&gt;AL33,"○",IF(AJ33&lt;AL33,"●",""))))</f>
        <v>○</v>
      </c>
      <c r="AJ33" s="143">
        <v>2</v>
      </c>
      <c r="AK33" s="143" t="s">
        <v>16</v>
      </c>
      <c r="AL33" s="143">
        <f>IF(AV30="","",AV30)</f>
        <v>1</v>
      </c>
      <c r="AM33" s="144" t="str">
        <f>IF(OR(AN33="",AP33=""),"",IF(AN33=AP33,"△",IF(AN33&gt;AP33,"○",IF(AN33&lt;AP33,"●",""))))</f>
        <v>○</v>
      </c>
      <c r="AN33" s="143">
        <f>IF(AX31="","",AX31)</f>
        <v>5</v>
      </c>
      <c r="AO33" s="143" t="s">
        <v>16</v>
      </c>
      <c r="AP33" s="146">
        <f>IF(AV31="","",AV31)</f>
        <v>0</v>
      </c>
      <c r="AQ33" s="145" t="str">
        <f>IF(OR(AR33="",AT33=""),"",IF(AR33=AT33,"△",IF(AR33&gt;AT33,"○",IF(AR33&lt;AT33,"●",""))))</f>
        <v>●</v>
      </c>
      <c r="AR33" s="143">
        <f>IF(AX32="","",AX32)</f>
        <v>1</v>
      </c>
      <c r="AS33" s="143" t="s">
        <v>16</v>
      </c>
      <c r="AT33" s="146">
        <f>IF(AV32="","",AV32)</f>
        <v>2</v>
      </c>
      <c r="AU33" s="225"/>
      <c r="AV33" s="226"/>
      <c r="AW33" s="226"/>
      <c r="AX33" s="226"/>
      <c r="AY33" s="147">
        <f>COUNTIF(C33:AX33,"○")</f>
        <v>6</v>
      </c>
      <c r="AZ33" s="148">
        <f t="shared" si="16"/>
        <v>3</v>
      </c>
      <c r="BA33" s="141">
        <f t="shared" si="17"/>
        <v>1</v>
      </c>
      <c r="BB33" s="149">
        <f t="shared" si="18"/>
        <v>19</v>
      </c>
      <c r="BC33" s="147">
        <f t="shared" si="19"/>
        <v>24</v>
      </c>
      <c r="BD33" s="148">
        <f t="shared" si="20"/>
        <v>11</v>
      </c>
      <c r="BE33" s="141">
        <f t="shared" si="21"/>
        <v>13</v>
      </c>
      <c r="BF33" s="150">
        <f t="shared" si="22"/>
        <v>19.130240000000001</v>
      </c>
      <c r="BG33" s="151">
        <f t="shared" si="23"/>
        <v>3</v>
      </c>
    </row>
    <row r="34" spans="1:59" x14ac:dyDescent="0.2">
      <c r="A34" s="27"/>
      <c r="B34" s="83"/>
      <c r="AY34" s="27"/>
      <c r="AZ34" s="27"/>
      <c r="BA34" s="27"/>
      <c r="BB34" s="27"/>
      <c r="BC34" s="27"/>
      <c r="BD34" s="27"/>
      <c r="BE34" s="27"/>
      <c r="BF34" s="27"/>
      <c r="BG34" s="27"/>
    </row>
    <row r="35" spans="1:59" ht="15" customHeight="1" thickBot="1" x14ac:dyDescent="0.25">
      <c r="A35" s="26"/>
      <c r="B35" t="s">
        <v>10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59" ht="13.5" customHeight="1" x14ac:dyDescent="0.2">
      <c r="A36" s="269" t="s">
        <v>53</v>
      </c>
      <c r="B36" s="270"/>
      <c r="C36" s="28"/>
      <c r="D36" s="232">
        <f>IF(A38="","",A38)</f>
        <v>25</v>
      </c>
      <c r="E36" s="232"/>
      <c r="F36" s="29"/>
      <c r="G36" s="30"/>
      <c r="H36" s="232">
        <f>IF(A39="","",A39)</f>
        <v>26</v>
      </c>
      <c r="I36" s="232"/>
      <c r="J36" s="29"/>
      <c r="K36" s="30"/>
      <c r="L36" s="232">
        <f>IF(A40="","",A40)</f>
        <v>27</v>
      </c>
      <c r="M36" s="232"/>
      <c r="N36" s="29"/>
      <c r="O36" s="30"/>
      <c r="P36" s="232">
        <f>IF(A41="","",A41)</f>
        <v>28</v>
      </c>
      <c r="Q36" s="232"/>
      <c r="R36" s="29"/>
      <c r="S36" s="30"/>
      <c r="T36" s="232">
        <f>IF(A42="","",A42)</f>
        <v>29</v>
      </c>
      <c r="U36" s="232"/>
      <c r="V36" s="29"/>
      <c r="W36" s="30"/>
      <c r="X36" s="232">
        <f>IF(A43="","",A43)</f>
        <v>30</v>
      </c>
      <c r="Y36" s="232"/>
      <c r="Z36" s="29"/>
      <c r="AA36" s="30"/>
      <c r="AB36" s="232">
        <f>IF(A44="","",A44)</f>
        <v>31</v>
      </c>
      <c r="AC36" s="232"/>
      <c r="AD36" s="29"/>
      <c r="AE36" s="30"/>
      <c r="AF36" s="232">
        <f>IF(A45="","",A45)</f>
        <v>32</v>
      </c>
      <c r="AG36" s="232"/>
      <c r="AH36" s="29"/>
      <c r="AI36" s="30"/>
      <c r="AJ36" s="232">
        <f>IF(A46="","",A46)</f>
        <v>33</v>
      </c>
      <c r="AK36" s="232"/>
      <c r="AL36" s="29"/>
      <c r="AM36" s="30"/>
      <c r="AN36" s="232">
        <f>IF(A47="","",A47)</f>
        <v>34</v>
      </c>
      <c r="AO36" s="232"/>
      <c r="AP36" s="152"/>
      <c r="AQ36" s="29"/>
      <c r="AR36" s="232">
        <f>IF(A48="","",A48)</f>
        <v>35</v>
      </c>
      <c r="AS36" s="232"/>
      <c r="AT36" s="29"/>
      <c r="AU36" s="153"/>
      <c r="AV36" s="227"/>
      <c r="AW36" s="227"/>
      <c r="AX36" s="154"/>
      <c r="AY36" s="261" t="s">
        <v>0</v>
      </c>
      <c r="AZ36" s="263" t="s">
        <v>1</v>
      </c>
      <c r="BA36" s="265" t="s">
        <v>2</v>
      </c>
      <c r="BB36" s="236" t="s">
        <v>3</v>
      </c>
      <c r="BC36" s="267" t="s">
        <v>4</v>
      </c>
      <c r="BD36" s="241" t="s">
        <v>5</v>
      </c>
      <c r="BE36" s="245" t="s">
        <v>6</v>
      </c>
      <c r="BF36" s="236" t="s">
        <v>18</v>
      </c>
      <c r="BG36" s="236" t="s">
        <v>7</v>
      </c>
    </row>
    <row r="37" spans="1:59" ht="13.8" thickBot="1" x14ac:dyDescent="0.25">
      <c r="A37" s="271"/>
      <c r="B37" s="272"/>
      <c r="C37" s="273" t="str">
        <f>IF(B38="","",B38)</f>
        <v>津島AFC</v>
      </c>
      <c r="D37" s="223"/>
      <c r="E37" s="223"/>
      <c r="F37" s="223"/>
      <c r="G37" s="222" t="str">
        <f>IF(B39="","",B39)</f>
        <v>SAKURA　FC</v>
      </c>
      <c r="H37" s="223"/>
      <c r="I37" s="223"/>
      <c r="J37" s="223"/>
      <c r="K37" s="222" t="str">
        <f>IF(B40="","",B40)</f>
        <v>犬山クラブ　A</v>
      </c>
      <c r="L37" s="223"/>
      <c r="M37" s="223"/>
      <c r="N37" s="223"/>
      <c r="O37" s="222" t="str">
        <f>IF(B41="","",B41)</f>
        <v>弥富JSS</v>
      </c>
      <c r="P37" s="223"/>
      <c r="Q37" s="223"/>
      <c r="R37" s="223"/>
      <c r="S37" s="222" t="str">
        <f>IF(B42="","",B42)</f>
        <v>アシストFC</v>
      </c>
      <c r="T37" s="223"/>
      <c r="U37" s="223"/>
      <c r="V37" s="223"/>
      <c r="W37" s="222" t="str">
        <f>IF(B43="","",B43)</f>
        <v>F.C.DIVINE　B</v>
      </c>
      <c r="X37" s="223"/>
      <c r="Y37" s="223"/>
      <c r="Z37" s="223"/>
      <c r="AA37" s="222" t="str">
        <f>IF(B44="","",B44)</f>
        <v>木曽川SSS</v>
      </c>
      <c r="AB37" s="223"/>
      <c r="AC37" s="223"/>
      <c r="AD37" s="223"/>
      <c r="AE37" s="222" t="str">
        <f>IF(B45="","",B45)</f>
        <v>PositivoFC</v>
      </c>
      <c r="AF37" s="223"/>
      <c r="AG37" s="223"/>
      <c r="AH37" s="223"/>
      <c r="AI37" s="222" t="str">
        <f>IF(B46="","",B46)</f>
        <v>丹陽FC/rabona一宮</v>
      </c>
      <c r="AJ37" s="223"/>
      <c r="AK37" s="223"/>
      <c r="AL37" s="223"/>
      <c r="AM37" s="222" t="str">
        <f>IF(B47="","",B47)</f>
        <v>愛知FC一宮　B</v>
      </c>
      <c r="AN37" s="223"/>
      <c r="AO37" s="223"/>
      <c r="AP37" s="224"/>
      <c r="AQ37" s="222" t="str">
        <f>IF(B48="","",B48)</f>
        <v>AISAI　FC</v>
      </c>
      <c r="AR37" s="223"/>
      <c r="AS37" s="223"/>
      <c r="AT37" s="224"/>
      <c r="AU37" s="243"/>
      <c r="AV37" s="244"/>
      <c r="AW37" s="244"/>
      <c r="AX37" s="244"/>
      <c r="AY37" s="262"/>
      <c r="AZ37" s="264"/>
      <c r="BA37" s="266"/>
      <c r="BB37" s="237"/>
      <c r="BC37" s="268"/>
      <c r="BD37" s="242"/>
      <c r="BE37" s="246"/>
      <c r="BF37" s="237"/>
      <c r="BG37" s="237"/>
    </row>
    <row r="38" spans="1:59" x14ac:dyDescent="0.2">
      <c r="A38" s="32">
        <v>25</v>
      </c>
      <c r="B38" s="33" t="str">
        <f>IF([2]組み分け!J22="","",[2]組み分け!J22)</f>
        <v>津島AFC</v>
      </c>
      <c r="C38" s="255"/>
      <c r="D38" s="256"/>
      <c r="E38" s="256"/>
      <c r="F38" s="257"/>
      <c r="G38" s="34" t="str">
        <f>IF(OR(H38="",J38=""),"",IF(H38=J38,"△",IF(H38&gt;J38,"○",IF(H38&lt;J38,"●",""))))</f>
        <v>○</v>
      </c>
      <c r="H38" s="35">
        <v>1</v>
      </c>
      <c r="I38" s="36" t="s">
        <v>16</v>
      </c>
      <c r="J38" s="35">
        <v>0</v>
      </c>
      <c r="K38" s="34" t="str">
        <f>IF(OR(L38="",N38=""),"",IF(L38=N38,"△",IF(L38&gt;N38,"○",IF(L38&lt;N38,"●",""))))</f>
        <v>●</v>
      </c>
      <c r="L38" s="35">
        <v>0</v>
      </c>
      <c r="M38" s="36" t="s">
        <v>16</v>
      </c>
      <c r="N38" s="35">
        <v>2</v>
      </c>
      <c r="O38" s="34" t="str">
        <f>IF(OR(P38="",R38=""),"",IF(P38=R38,"△",IF(P38&gt;R38,"○",IF(P38&lt;R38,"●",""))))</f>
        <v>○</v>
      </c>
      <c r="P38" s="35">
        <v>2</v>
      </c>
      <c r="Q38" s="36" t="s">
        <v>16</v>
      </c>
      <c r="R38" s="35">
        <v>0</v>
      </c>
      <c r="S38" s="34" t="str">
        <f>IF(OR(T38="",V38=""),"",IF(T38=V38,"△",IF(T38&gt;V38,"○",IF(T38&lt;V38,"●",""))))</f>
        <v>○</v>
      </c>
      <c r="T38" s="35">
        <v>3</v>
      </c>
      <c r="U38" s="36" t="s">
        <v>16</v>
      </c>
      <c r="V38" s="35">
        <v>0</v>
      </c>
      <c r="W38" s="34" t="str">
        <f>IF(OR(X38="",Z38=""),"",IF(X38=Z38,"△",IF(X38&gt;Z38,"○",IF(X38&lt;Z38,"●",""))))</f>
        <v>●</v>
      </c>
      <c r="X38" s="35">
        <v>1</v>
      </c>
      <c r="Y38" s="36" t="s">
        <v>16</v>
      </c>
      <c r="Z38" s="35">
        <v>6</v>
      </c>
      <c r="AA38" s="34" t="str">
        <f t="shared" ref="AA38:AA43" si="30">IF(OR(AB38="",AD38=""),"",IF(AB38=AD38,"△",IF(AB38&gt;AD38,"○",IF(AB38&lt;AD38,"●",""))))</f>
        <v>●</v>
      </c>
      <c r="AB38" s="35">
        <v>0</v>
      </c>
      <c r="AC38" s="36" t="s">
        <v>16</v>
      </c>
      <c r="AD38" s="35">
        <v>2</v>
      </c>
      <c r="AE38" s="34" t="str">
        <f t="shared" ref="AE38:AE44" si="31">IF(OR(AF38="",AH38=""),"",IF(AF38=AH38,"△",IF(AF38&gt;AH38,"○",IF(AF38&lt;AH38,"●",""))))</f>
        <v>△</v>
      </c>
      <c r="AF38" s="35">
        <v>2</v>
      </c>
      <c r="AG38" s="36" t="s">
        <v>16</v>
      </c>
      <c r="AH38" s="35">
        <v>2</v>
      </c>
      <c r="AI38" s="34" t="str">
        <f t="shared" ref="AI38:AI45" si="32">IF(OR(AJ38="",AL38=""),"",IF(AJ38=AL38,"△",IF(AJ38&gt;AL38,"○",IF(AJ38&lt;AL38,"●",""))))</f>
        <v>●</v>
      </c>
      <c r="AJ38" s="35">
        <v>0</v>
      </c>
      <c r="AK38" s="36" t="s">
        <v>16</v>
      </c>
      <c r="AL38" s="35">
        <v>5</v>
      </c>
      <c r="AM38" s="34" t="str">
        <f t="shared" ref="AM38:AM46" si="33">IF(OR(AN38="",AP38=""),"",IF(AN38=AP38,"△",IF(AN38&gt;AP38,"○",IF(AN38&lt;AP38,"●",""))))</f>
        <v>●</v>
      </c>
      <c r="AN38" s="35">
        <v>1</v>
      </c>
      <c r="AO38" s="36" t="s">
        <v>16</v>
      </c>
      <c r="AP38" s="37">
        <v>3</v>
      </c>
      <c r="AQ38" s="36" t="str">
        <f t="shared" ref="AQ38:AQ47" si="34">IF(OR(AR38="",AT38=""),"",IF(AR38=AT38,"△",IF(AR38&gt;AT38,"○",IF(AR38&lt;AT38,"●",""))))</f>
        <v>●</v>
      </c>
      <c r="AR38" s="35">
        <v>0</v>
      </c>
      <c r="AS38" s="36" t="s">
        <v>16</v>
      </c>
      <c r="AT38" s="35">
        <v>4</v>
      </c>
      <c r="AU38" s="155"/>
      <c r="AV38" s="156"/>
      <c r="AW38" s="156"/>
      <c r="AX38" s="156"/>
      <c r="AY38" s="157">
        <f>COUNTIF(C38:AX38,"○")</f>
        <v>3</v>
      </c>
      <c r="AZ38" s="158">
        <f>COUNTIF(C38:AX38,"●")</f>
        <v>6</v>
      </c>
      <c r="BA38" s="159">
        <f>COUNTIF(C38:AX38,"△")</f>
        <v>1</v>
      </c>
      <c r="BB38" s="160">
        <f>SUM(3*AY38,0*AZ38,1*BA38)</f>
        <v>10</v>
      </c>
      <c r="BC38" s="42">
        <f>SUM(P38,T38,X38,AB38,AF38,AJ38,AN38,AR38,AV38,L38,H38,D38)</f>
        <v>10</v>
      </c>
      <c r="BD38" s="43">
        <f>SUM(R38,V38,Z38,AD38,AH38,AL38,AP38,AT38,AX38,N38,J38,F38)</f>
        <v>24</v>
      </c>
      <c r="BE38" s="33">
        <f>BC38-BD38</f>
        <v>-14</v>
      </c>
      <c r="BF38" s="44">
        <f t="shared" ref="BF38:BF48" si="35">BB38+(BE38/100)+(BC38/100000)</f>
        <v>9.8600999999999992</v>
      </c>
      <c r="BG38" s="45">
        <f>_xlfn.RANK.EQ(BF38,BF$38:BF$48,0)</f>
        <v>8</v>
      </c>
    </row>
    <row r="39" spans="1:59" x14ac:dyDescent="0.2">
      <c r="A39" s="46">
        <v>26</v>
      </c>
      <c r="B39" s="161" t="str">
        <f>IF([2]組み分け!J23="","",[2]組み分け!J23)</f>
        <v>SAKURA　FC</v>
      </c>
      <c r="C39" s="47" t="str">
        <f t="shared" ref="C39:C48" si="36">IF(OR(D39="",F39=""),"",IF(D39=F39,"△",IF(D39&gt;F39,"○",IF(D39&lt;F39,"●",""))))</f>
        <v>●</v>
      </c>
      <c r="D39" s="48">
        <f>IF(J38="","",J38)</f>
        <v>0</v>
      </c>
      <c r="E39" s="48" t="s">
        <v>16</v>
      </c>
      <c r="F39" s="48">
        <f>IF(H38="","",H38)</f>
        <v>1</v>
      </c>
      <c r="G39" s="238"/>
      <c r="H39" s="239"/>
      <c r="I39" s="239"/>
      <c r="J39" s="240"/>
      <c r="K39" s="49" t="str">
        <f>IF(OR(L39="",N39=""),"",IF(L39=N39,"△",IF(L39&gt;N39,"○",IF(L39&lt;N39,"●",""))))</f>
        <v>△</v>
      </c>
      <c r="L39" s="50">
        <v>1</v>
      </c>
      <c r="M39" s="48" t="s">
        <v>16</v>
      </c>
      <c r="N39" s="50">
        <v>1</v>
      </c>
      <c r="O39" s="49" t="str">
        <f>IF(OR(P39="",R39=""),"",IF(P39=R39,"△",IF(P39&gt;R39,"○",IF(P39&lt;R39,"●",""))))</f>
        <v>○</v>
      </c>
      <c r="P39" s="50">
        <v>7</v>
      </c>
      <c r="Q39" s="48" t="s">
        <v>16</v>
      </c>
      <c r="R39" s="50">
        <v>0</v>
      </c>
      <c r="S39" s="49" t="str">
        <f>IF(OR(T39="",V39=""),"",IF(T39=V39,"△",IF(T39&gt;V39,"○",IF(T39&lt;V39,"●",""))))</f>
        <v>○</v>
      </c>
      <c r="T39" s="50">
        <v>2</v>
      </c>
      <c r="U39" s="48" t="s">
        <v>16</v>
      </c>
      <c r="V39" s="50">
        <v>0</v>
      </c>
      <c r="W39" s="49" t="str">
        <f>IF(OR(X39="",Z39=""),"",IF(X39=Z39,"△",IF(X39&gt;Z39,"○",IF(X39&lt;Z39,"●",""))))</f>
        <v>○</v>
      </c>
      <c r="X39" s="50">
        <v>3</v>
      </c>
      <c r="Y39" s="48" t="s">
        <v>16</v>
      </c>
      <c r="Z39" s="50">
        <v>0</v>
      </c>
      <c r="AA39" s="49" t="str">
        <f t="shared" si="30"/>
        <v>△</v>
      </c>
      <c r="AB39" s="50">
        <v>0</v>
      </c>
      <c r="AC39" s="48" t="s">
        <v>16</v>
      </c>
      <c r="AD39" s="50">
        <v>0</v>
      </c>
      <c r="AE39" s="49" t="str">
        <f t="shared" si="31"/>
        <v>○</v>
      </c>
      <c r="AF39" s="50">
        <v>3</v>
      </c>
      <c r="AG39" s="48" t="s">
        <v>16</v>
      </c>
      <c r="AH39" s="50">
        <v>1</v>
      </c>
      <c r="AI39" s="49" t="str">
        <f t="shared" si="32"/>
        <v>●</v>
      </c>
      <c r="AJ39" s="50">
        <v>0</v>
      </c>
      <c r="AK39" s="48" t="s">
        <v>16</v>
      </c>
      <c r="AL39" s="50">
        <v>2</v>
      </c>
      <c r="AM39" s="49" t="str">
        <f t="shared" si="33"/>
        <v>○</v>
      </c>
      <c r="AN39" s="50">
        <v>3</v>
      </c>
      <c r="AO39" s="48" t="s">
        <v>16</v>
      </c>
      <c r="AP39" s="51">
        <v>1</v>
      </c>
      <c r="AQ39" s="48" t="str">
        <f t="shared" si="34"/>
        <v>△</v>
      </c>
      <c r="AR39" s="50">
        <v>1</v>
      </c>
      <c r="AS39" s="48" t="s">
        <v>16</v>
      </c>
      <c r="AT39" s="50">
        <v>1</v>
      </c>
      <c r="AU39" s="162"/>
      <c r="AV39" s="163"/>
      <c r="AW39" s="163"/>
      <c r="AX39" s="163"/>
      <c r="AY39" s="164">
        <f t="shared" ref="AY39:AY48" si="37">COUNTIF(C39:AX39,"○")</f>
        <v>5</v>
      </c>
      <c r="AZ39" s="165">
        <f t="shared" ref="AZ39:AZ48" si="38">COUNTIF(C39:AX39,"●")</f>
        <v>2</v>
      </c>
      <c r="BA39" s="166">
        <f t="shared" ref="BA39:BA48" si="39">COUNTIF(C39:AX39,"△")</f>
        <v>3</v>
      </c>
      <c r="BB39" s="167">
        <f t="shared" ref="BB39:BB48" si="40">SUM(3*AY39,0*AZ39,1*BA39)</f>
        <v>18</v>
      </c>
      <c r="BC39" s="52">
        <f>SUM(P39,T39,X39,AB39,AF39,AJ39,AN39,AR39,AV39,L39,H39,D39)</f>
        <v>20</v>
      </c>
      <c r="BD39" s="53">
        <f>SUM(R39,V39,Z39,AD39,AH39,AL39,AP39,AT39,AX39,N39,J39,F39)</f>
        <v>7</v>
      </c>
      <c r="BE39" s="54">
        <f t="shared" ref="BE39:BE48" si="41">BC39-BD39</f>
        <v>13</v>
      </c>
      <c r="BF39" s="56">
        <f t="shared" si="35"/>
        <v>18.130199999999999</v>
      </c>
      <c r="BG39" s="57">
        <f t="shared" ref="BG39:BG48" si="42">_xlfn.RANK.EQ(BF39,BF$38:BF$48,0)</f>
        <v>3</v>
      </c>
    </row>
    <row r="40" spans="1:59" x14ac:dyDescent="0.2">
      <c r="A40" s="58">
        <v>27</v>
      </c>
      <c r="B40" s="54" t="str">
        <f>IF([2]組み分け!J24="","",[2]組み分け!J24)</f>
        <v>犬山クラブ　A</v>
      </c>
      <c r="C40" s="59" t="str">
        <f t="shared" si="36"/>
        <v>○</v>
      </c>
      <c r="D40" s="60">
        <f>IF(N38="","",N38)</f>
        <v>2</v>
      </c>
      <c r="E40" s="60" t="s">
        <v>16</v>
      </c>
      <c r="F40" s="60">
        <f>IF(L38="","",L38)</f>
        <v>0</v>
      </c>
      <c r="G40" s="61" t="str">
        <f t="shared" ref="G40:G48" si="43">IF(OR(H40="",J40=""),"",IF(H40=J40,"△",IF(H40&gt;J40,"○",IF(H40&lt;J40,"●",""))))</f>
        <v>△</v>
      </c>
      <c r="H40" s="60">
        <f>IF(N39="","",N39)</f>
        <v>1</v>
      </c>
      <c r="I40" s="60" t="s">
        <v>16</v>
      </c>
      <c r="J40" s="60">
        <f>IF(L39="","",L39)</f>
        <v>1</v>
      </c>
      <c r="K40" s="258"/>
      <c r="L40" s="259"/>
      <c r="M40" s="259"/>
      <c r="N40" s="260"/>
      <c r="O40" s="61" t="str">
        <f>IF(OR(P40="",R40=""),"",IF(P40=R40,"△",IF(P40&gt;R40,"○",IF(P40&lt;R40,"●",""))))</f>
        <v>○</v>
      </c>
      <c r="P40" s="62">
        <v>6</v>
      </c>
      <c r="Q40" s="60" t="s">
        <v>16</v>
      </c>
      <c r="R40" s="62">
        <v>1</v>
      </c>
      <c r="S40" s="61" t="str">
        <f>IF(OR(T40="",V40=""),"",IF(T40=V40,"△",IF(T40&gt;V40,"○",IF(T40&lt;V40,"●",""))))</f>
        <v>○</v>
      </c>
      <c r="T40" s="62">
        <v>1</v>
      </c>
      <c r="U40" s="60" t="s">
        <v>16</v>
      </c>
      <c r="V40" s="62">
        <v>0</v>
      </c>
      <c r="W40" s="61" t="str">
        <f>IF(OR(X40="",Z40=""),"",IF(X40=Z40,"△",IF(X40&gt;Z40,"○",IF(X40&lt;Z40,"●",""))))</f>
        <v>○</v>
      </c>
      <c r="X40" s="62">
        <v>4</v>
      </c>
      <c r="Y40" s="60" t="s">
        <v>16</v>
      </c>
      <c r="Z40" s="62">
        <v>0</v>
      </c>
      <c r="AA40" s="61" t="str">
        <f t="shared" si="30"/>
        <v>○</v>
      </c>
      <c r="AB40" s="62">
        <v>4</v>
      </c>
      <c r="AC40" s="60" t="s">
        <v>16</v>
      </c>
      <c r="AD40" s="62">
        <v>0</v>
      </c>
      <c r="AE40" s="61" t="str">
        <f t="shared" si="31"/>
        <v>○</v>
      </c>
      <c r="AF40" s="62">
        <v>4</v>
      </c>
      <c r="AG40" s="60" t="s">
        <v>16</v>
      </c>
      <c r="AH40" s="62">
        <v>0</v>
      </c>
      <c r="AI40" s="61" t="str">
        <f t="shared" si="32"/>
        <v>○</v>
      </c>
      <c r="AJ40" s="62">
        <v>3</v>
      </c>
      <c r="AK40" s="60" t="s">
        <v>16</v>
      </c>
      <c r="AL40" s="62">
        <v>0</v>
      </c>
      <c r="AM40" s="61" t="str">
        <f t="shared" si="33"/>
        <v>△</v>
      </c>
      <c r="AN40" s="62">
        <v>1</v>
      </c>
      <c r="AO40" s="60" t="s">
        <v>16</v>
      </c>
      <c r="AP40" s="63">
        <v>1</v>
      </c>
      <c r="AQ40" s="60" t="str">
        <f t="shared" si="34"/>
        <v>○</v>
      </c>
      <c r="AR40" s="62">
        <v>12</v>
      </c>
      <c r="AS40" s="60" t="s">
        <v>16</v>
      </c>
      <c r="AT40" s="62">
        <v>0</v>
      </c>
      <c r="AU40" s="168"/>
      <c r="AV40" s="169"/>
      <c r="AW40" s="163"/>
      <c r="AX40" s="169"/>
      <c r="AY40" s="164">
        <f t="shared" si="37"/>
        <v>8</v>
      </c>
      <c r="AZ40" s="165">
        <f t="shared" si="38"/>
        <v>0</v>
      </c>
      <c r="BA40" s="166">
        <f t="shared" si="39"/>
        <v>2</v>
      </c>
      <c r="BB40" s="170">
        <f t="shared" si="40"/>
        <v>26</v>
      </c>
      <c r="BC40" s="38">
        <f t="shared" ref="BC40:BC48" si="44">SUM(P40,T40,X40,AB40,AF40,AJ40,AN40,AR40,AV40,L40,H40,D40)</f>
        <v>38</v>
      </c>
      <c r="BD40" s="39">
        <f t="shared" ref="BD40:BD48" si="45">SUM(R40,V40,Z40,AD40,AH40,AL40,AP40,AT40,AX40,N40,J40,F40)</f>
        <v>3</v>
      </c>
      <c r="BE40" s="40">
        <f t="shared" si="41"/>
        <v>35</v>
      </c>
      <c r="BF40" s="65">
        <f t="shared" si="35"/>
        <v>26.350380000000001</v>
      </c>
      <c r="BG40" s="66">
        <f t="shared" si="42"/>
        <v>2</v>
      </c>
    </row>
    <row r="41" spans="1:59" x14ac:dyDescent="0.2">
      <c r="A41" s="46">
        <v>28</v>
      </c>
      <c r="B41" s="161" t="str">
        <f>IF([2]組み分け!J25="","",[2]組み分け!J25)</f>
        <v>弥富JSS</v>
      </c>
      <c r="C41" s="47" t="str">
        <f t="shared" si="36"/>
        <v>●</v>
      </c>
      <c r="D41" s="48">
        <f>IF(R38="","",R38)</f>
        <v>0</v>
      </c>
      <c r="E41" s="48" t="s">
        <v>16</v>
      </c>
      <c r="F41" s="48">
        <f>IF(P38="","",P38)</f>
        <v>2</v>
      </c>
      <c r="G41" s="49" t="str">
        <f t="shared" si="43"/>
        <v>●</v>
      </c>
      <c r="H41" s="48">
        <f>IF(R39="","",R39)</f>
        <v>0</v>
      </c>
      <c r="I41" s="48" t="s">
        <v>16</v>
      </c>
      <c r="J41" s="48">
        <f>IF(P39="","",P39)</f>
        <v>7</v>
      </c>
      <c r="K41" s="49" t="str">
        <f t="shared" ref="K41:K48" si="46">IF(OR(L41="",N41=""),"",IF(L41=N41,"△",IF(L41&gt;N41,"○",IF(L41&lt;N41,"●",""))))</f>
        <v>●</v>
      </c>
      <c r="L41" s="48">
        <f>IF(R40="","",R40)</f>
        <v>1</v>
      </c>
      <c r="M41" s="48" t="s">
        <v>16</v>
      </c>
      <c r="N41" s="48">
        <f>IF(P40="","",P40)</f>
        <v>6</v>
      </c>
      <c r="O41" s="238"/>
      <c r="P41" s="239"/>
      <c r="Q41" s="239"/>
      <c r="R41" s="240"/>
      <c r="S41" s="49" t="str">
        <f>IF(OR(T41="",V41=""),"",IF(T41=V41,"△",IF(T41&gt;V41,"○",IF(T41&lt;V41,"●",""))))</f>
        <v>○</v>
      </c>
      <c r="T41" s="50">
        <v>3</v>
      </c>
      <c r="U41" s="48" t="s">
        <v>16</v>
      </c>
      <c r="V41" s="50">
        <v>0</v>
      </c>
      <c r="W41" s="49" t="str">
        <f>IF(OR(X41="",Z41=""),"",IF(X41=Z41,"△",IF(X41&gt;Z41,"○",IF(X41&lt;Z41,"●",""))))</f>
        <v>●</v>
      </c>
      <c r="X41" s="50">
        <v>0</v>
      </c>
      <c r="Y41" s="48" t="s">
        <v>16</v>
      </c>
      <c r="Z41" s="50">
        <v>1</v>
      </c>
      <c r="AA41" s="49" t="str">
        <f t="shared" si="30"/>
        <v>△</v>
      </c>
      <c r="AB41" s="50">
        <v>1</v>
      </c>
      <c r="AC41" s="48" t="s">
        <v>16</v>
      </c>
      <c r="AD41" s="50">
        <v>1</v>
      </c>
      <c r="AE41" s="49" t="str">
        <f t="shared" si="31"/>
        <v>○</v>
      </c>
      <c r="AF41" s="50">
        <v>4</v>
      </c>
      <c r="AG41" s="48" t="s">
        <v>16</v>
      </c>
      <c r="AH41" s="50">
        <v>3</v>
      </c>
      <c r="AI41" s="49" t="str">
        <f t="shared" si="32"/>
        <v>●</v>
      </c>
      <c r="AJ41" s="50">
        <v>1</v>
      </c>
      <c r="AK41" s="48" t="s">
        <v>16</v>
      </c>
      <c r="AL41" s="23">
        <v>13</v>
      </c>
      <c r="AM41" s="49" t="str">
        <f t="shared" si="33"/>
        <v>●</v>
      </c>
      <c r="AN41" s="50">
        <v>1</v>
      </c>
      <c r="AO41" s="48" t="s">
        <v>16</v>
      </c>
      <c r="AP41" s="51">
        <v>2</v>
      </c>
      <c r="AQ41" s="48" t="str">
        <f t="shared" si="34"/>
        <v>○</v>
      </c>
      <c r="AR41" s="50">
        <v>3</v>
      </c>
      <c r="AS41" s="48" t="s">
        <v>16</v>
      </c>
      <c r="AT41" s="50">
        <v>1</v>
      </c>
      <c r="AU41" s="162"/>
      <c r="AV41" s="163"/>
      <c r="AW41" s="163"/>
      <c r="AX41" s="163"/>
      <c r="AY41" s="164">
        <f t="shared" si="37"/>
        <v>3</v>
      </c>
      <c r="AZ41" s="165">
        <f t="shared" si="38"/>
        <v>6</v>
      </c>
      <c r="BA41" s="166">
        <f t="shared" si="39"/>
        <v>1</v>
      </c>
      <c r="BB41" s="167">
        <f t="shared" si="40"/>
        <v>10</v>
      </c>
      <c r="BC41" s="52">
        <f t="shared" si="44"/>
        <v>14</v>
      </c>
      <c r="BD41" s="53">
        <f t="shared" si="45"/>
        <v>36</v>
      </c>
      <c r="BE41" s="54">
        <f t="shared" si="41"/>
        <v>-22</v>
      </c>
      <c r="BF41" s="56">
        <f t="shared" si="35"/>
        <v>9.7801399999999994</v>
      </c>
      <c r="BG41" s="57">
        <f t="shared" si="42"/>
        <v>10</v>
      </c>
    </row>
    <row r="42" spans="1:59" x14ac:dyDescent="0.2">
      <c r="A42" s="58">
        <v>29</v>
      </c>
      <c r="B42" s="54" t="str">
        <f>IF([2]組み分け!J26="","",[2]組み分け!J26)</f>
        <v>アシストFC</v>
      </c>
      <c r="C42" s="47" t="str">
        <f t="shared" si="36"/>
        <v>●</v>
      </c>
      <c r="D42" s="48">
        <f>IF(V38="","",V38)</f>
        <v>0</v>
      </c>
      <c r="E42" s="48" t="s">
        <v>16</v>
      </c>
      <c r="F42" s="48">
        <f>IF(T38="","",T38)</f>
        <v>3</v>
      </c>
      <c r="G42" s="49" t="str">
        <f t="shared" si="43"/>
        <v>●</v>
      </c>
      <c r="H42" s="48">
        <f>IF(V39="","",V39)</f>
        <v>0</v>
      </c>
      <c r="I42" s="48" t="s">
        <v>16</v>
      </c>
      <c r="J42" s="48">
        <f>IF(T39="","",T39)</f>
        <v>2</v>
      </c>
      <c r="K42" s="49" t="str">
        <f t="shared" si="46"/>
        <v>●</v>
      </c>
      <c r="L42" s="48">
        <f>IF(V40="","",V40)</f>
        <v>0</v>
      </c>
      <c r="M42" s="48" t="s">
        <v>16</v>
      </c>
      <c r="N42" s="48">
        <f>IF(T40="","",T40)</f>
        <v>1</v>
      </c>
      <c r="O42" s="49" t="str">
        <f t="shared" ref="O42:O48" si="47">IF(OR(P42="",R42=""),"",IF(P42=R42,"△",IF(P42&gt;R42,"○",IF(P42&lt;R42,"●",""))))</f>
        <v>●</v>
      </c>
      <c r="P42" s="48">
        <f>IF(V41="","",V41)</f>
        <v>0</v>
      </c>
      <c r="Q42" s="48" t="s">
        <v>16</v>
      </c>
      <c r="R42" s="48">
        <f>IF(T41="","",T41)</f>
        <v>3</v>
      </c>
      <c r="S42" s="238"/>
      <c r="T42" s="239"/>
      <c r="U42" s="239"/>
      <c r="V42" s="240"/>
      <c r="W42" s="49" t="str">
        <f>IF(OR(X42="",Z42=""),"",IF(X42=Z42,"△",IF(X42&gt;Z42,"○",IF(X42&lt;Z42,"●",""))))</f>
        <v>●</v>
      </c>
      <c r="X42" s="50">
        <v>0</v>
      </c>
      <c r="Y42" s="48" t="s">
        <v>16</v>
      </c>
      <c r="Z42" s="50">
        <v>1</v>
      </c>
      <c r="AA42" s="49" t="str">
        <f t="shared" si="30"/>
        <v>●</v>
      </c>
      <c r="AB42" s="50">
        <v>0</v>
      </c>
      <c r="AC42" s="48" t="s">
        <v>16</v>
      </c>
      <c r="AD42" s="50">
        <v>4</v>
      </c>
      <c r="AE42" s="49" t="str">
        <f t="shared" si="31"/>
        <v>●</v>
      </c>
      <c r="AF42" s="50">
        <v>0</v>
      </c>
      <c r="AG42" s="48" t="s">
        <v>16</v>
      </c>
      <c r="AH42" s="50">
        <v>1</v>
      </c>
      <c r="AI42" s="49" t="str">
        <f t="shared" si="32"/>
        <v>●</v>
      </c>
      <c r="AJ42" s="50">
        <v>0</v>
      </c>
      <c r="AK42" s="48" t="s">
        <v>16</v>
      </c>
      <c r="AL42" s="50">
        <v>6</v>
      </c>
      <c r="AM42" s="49" t="str">
        <f t="shared" si="33"/>
        <v>●</v>
      </c>
      <c r="AN42" s="50">
        <v>1</v>
      </c>
      <c r="AO42" s="48" t="s">
        <v>16</v>
      </c>
      <c r="AP42" s="51">
        <v>5</v>
      </c>
      <c r="AQ42" s="48" t="str">
        <f t="shared" si="34"/>
        <v>●</v>
      </c>
      <c r="AR42" s="50">
        <v>0</v>
      </c>
      <c r="AS42" s="48" t="s">
        <v>16</v>
      </c>
      <c r="AT42" s="50">
        <v>4</v>
      </c>
      <c r="AU42" s="162"/>
      <c r="AV42" s="163"/>
      <c r="AW42" s="163"/>
      <c r="AX42" s="163"/>
      <c r="AY42" s="164">
        <f t="shared" si="37"/>
        <v>0</v>
      </c>
      <c r="AZ42" s="165">
        <f t="shared" si="38"/>
        <v>10</v>
      </c>
      <c r="BA42" s="166">
        <f t="shared" si="39"/>
        <v>0</v>
      </c>
      <c r="BB42" s="167">
        <f t="shared" si="40"/>
        <v>0</v>
      </c>
      <c r="BC42" s="52">
        <f t="shared" si="44"/>
        <v>1</v>
      </c>
      <c r="BD42" s="53">
        <f t="shared" si="45"/>
        <v>30</v>
      </c>
      <c r="BE42" s="54">
        <f t="shared" si="41"/>
        <v>-29</v>
      </c>
      <c r="BF42" s="56">
        <f t="shared" si="35"/>
        <v>-0.28998999999999997</v>
      </c>
      <c r="BG42" s="57">
        <f t="shared" si="42"/>
        <v>11</v>
      </c>
    </row>
    <row r="43" spans="1:59" x14ac:dyDescent="0.2">
      <c r="A43" s="46">
        <v>30</v>
      </c>
      <c r="B43" s="161" t="str">
        <f>IF([2]組み分け!J27="","",[2]組み分け!J27)</f>
        <v>F.C.DIVINE　B</v>
      </c>
      <c r="C43" s="47" t="str">
        <f t="shared" si="36"/>
        <v>○</v>
      </c>
      <c r="D43" s="48">
        <f>IF(Z38="","",Z38)</f>
        <v>6</v>
      </c>
      <c r="E43" s="48" t="s">
        <v>16</v>
      </c>
      <c r="F43" s="48">
        <f>IF(X38="","",X38)</f>
        <v>1</v>
      </c>
      <c r="G43" s="49" t="str">
        <f t="shared" si="43"/>
        <v>●</v>
      </c>
      <c r="H43" s="48">
        <f>IF(Z39="","",Z39)</f>
        <v>0</v>
      </c>
      <c r="I43" s="48" t="s">
        <v>16</v>
      </c>
      <c r="J43" s="48">
        <f>IF(X39="","",X39)</f>
        <v>3</v>
      </c>
      <c r="K43" s="49" t="str">
        <f t="shared" si="46"/>
        <v>●</v>
      </c>
      <c r="L43" s="48">
        <f>IF(Z40="","",Z40)</f>
        <v>0</v>
      </c>
      <c r="M43" s="48" t="s">
        <v>16</v>
      </c>
      <c r="N43" s="48">
        <f>IF(X40="","",X40)</f>
        <v>4</v>
      </c>
      <c r="O43" s="49" t="str">
        <f t="shared" si="47"/>
        <v>○</v>
      </c>
      <c r="P43" s="48">
        <f>IF(Z41="","",Z41)</f>
        <v>1</v>
      </c>
      <c r="Q43" s="48" t="s">
        <v>16</v>
      </c>
      <c r="R43" s="48">
        <f>IF(X41="","",X41)</f>
        <v>0</v>
      </c>
      <c r="S43" s="49" t="str">
        <f t="shared" ref="S43:S48" si="48">IF(OR(T43="",V43=""),"",IF(T43=V43,"△",IF(T43&gt;V43,"○",IF(T43&lt;V43,"●",""))))</f>
        <v>○</v>
      </c>
      <c r="T43" s="48">
        <f>IF(Z42="","",Z42)</f>
        <v>1</v>
      </c>
      <c r="U43" s="48" t="s">
        <v>16</v>
      </c>
      <c r="V43" s="48">
        <f>IF(X42="","",X42)</f>
        <v>0</v>
      </c>
      <c r="W43" s="238"/>
      <c r="X43" s="239"/>
      <c r="Y43" s="239"/>
      <c r="Z43" s="240"/>
      <c r="AA43" s="49" t="str">
        <f t="shared" si="30"/>
        <v>●</v>
      </c>
      <c r="AB43" s="50">
        <v>1</v>
      </c>
      <c r="AC43" s="48" t="s">
        <v>16</v>
      </c>
      <c r="AD43" s="50">
        <v>3</v>
      </c>
      <c r="AE43" s="49" t="str">
        <f t="shared" si="31"/>
        <v>○</v>
      </c>
      <c r="AF43" s="50">
        <v>6</v>
      </c>
      <c r="AG43" s="48" t="s">
        <v>16</v>
      </c>
      <c r="AH43" s="50">
        <v>0</v>
      </c>
      <c r="AI43" s="49" t="str">
        <f t="shared" si="32"/>
        <v>●</v>
      </c>
      <c r="AJ43" s="50">
        <v>0</v>
      </c>
      <c r="AK43" s="48" t="s">
        <v>16</v>
      </c>
      <c r="AL43" s="50">
        <v>6</v>
      </c>
      <c r="AM43" s="49" t="str">
        <f t="shared" si="33"/>
        <v>●</v>
      </c>
      <c r="AN43" s="50">
        <v>0</v>
      </c>
      <c r="AO43" s="48" t="s">
        <v>16</v>
      </c>
      <c r="AP43" s="51">
        <v>3</v>
      </c>
      <c r="AQ43" s="48" t="str">
        <f t="shared" si="34"/>
        <v>○</v>
      </c>
      <c r="AR43" s="50">
        <v>2</v>
      </c>
      <c r="AS43" s="48" t="s">
        <v>16</v>
      </c>
      <c r="AT43" s="50">
        <v>1</v>
      </c>
      <c r="AU43" s="162"/>
      <c r="AV43" s="163"/>
      <c r="AW43" s="163"/>
      <c r="AX43" s="163"/>
      <c r="AY43" s="164">
        <f t="shared" si="37"/>
        <v>5</v>
      </c>
      <c r="AZ43" s="165">
        <f t="shared" si="38"/>
        <v>5</v>
      </c>
      <c r="BA43" s="166">
        <f t="shared" si="39"/>
        <v>0</v>
      </c>
      <c r="BB43" s="167">
        <f t="shared" si="40"/>
        <v>15</v>
      </c>
      <c r="BC43" s="52">
        <f t="shared" si="44"/>
        <v>17</v>
      </c>
      <c r="BD43" s="53">
        <f t="shared" si="45"/>
        <v>21</v>
      </c>
      <c r="BE43" s="54">
        <f t="shared" si="41"/>
        <v>-4</v>
      </c>
      <c r="BF43" s="56">
        <f t="shared" si="35"/>
        <v>14.960170000000002</v>
      </c>
      <c r="BG43" s="57">
        <f t="shared" si="42"/>
        <v>5</v>
      </c>
    </row>
    <row r="44" spans="1:59" x14ac:dyDescent="0.2">
      <c r="A44" s="58">
        <v>31</v>
      </c>
      <c r="B44" s="54" t="str">
        <f>IF([2]組み分け!J28="","",[2]組み分け!J28)</f>
        <v>木曽川SSS</v>
      </c>
      <c r="C44" s="47" t="str">
        <f t="shared" si="36"/>
        <v>○</v>
      </c>
      <c r="D44" s="48">
        <f>IF(AD38="","",AD38)</f>
        <v>2</v>
      </c>
      <c r="E44" s="48" t="s">
        <v>16</v>
      </c>
      <c r="F44" s="48">
        <f>IF(AB38="","",AB38)</f>
        <v>0</v>
      </c>
      <c r="G44" s="49" t="str">
        <f t="shared" si="43"/>
        <v>△</v>
      </c>
      <c r="H44" s="48">
        <f>IF(AD39="","",AD39)</f>
        <v>0</v>
      </c>
      <c r="I44" s="48" t="s">
        <v>16</v>
      </c>
      <c r="J44" s="48">
        <f>IF(AB39="","",AB39)</f>
        <v>0</v>
      </c>
      <c r="K44" s="49" t="str">
        <f t="shared" si="46"/>
        <v>●</v>
      </c>
      <c r="L44" s="48">
        <f>IF(AD40="","",AD40)</f>
        <v>0</v>
      </c>
      <c r="M44" s="48" t="s">
        <v>16</v>
      </c>
      <c r="N44" s="48">
        <f>IF(AB40="","",AB40)</f>
        <v>4</v>
      </c>
      <c r="O44" s="49" t="str">
        <f t="shared" si="47"/>
        <v>△</v>
      </c>
      <c r="P44" s="48">
        <f>IF(AD41="","",AD41)</f>
        <v>1</v>
      </c>
      <c r="Q44" s="48" t="s">
        <v>16</v>
      </c>
      <c r="R44" s="48">
        <f>IF(AB41="","",AB41)</f>
        <v>1</v>
      </c>
      <c r="S44" s="49" t="str">
        <f t="shared" si="48"/>
        <v>○</v>
      </c>
      <c r="T44" s="48">
        <f>IF(AD42="","",AD42)</f>
        <v>4</v>
      </c>
      <c r="U44" s="48" t="s">
        <v>16</v>
      </c>
      <c r="V44" s="48">
        <f>IF(AB42="","",AB42)</f>
        <v>0</v>
      </c>
      <c r="W44" s="49" t="str">
        <f t="shared" ref="W44:W48" si="49">IF(OR(X44="",Z44=""),"",IF(X44=Z44,"△",IF(X44&gt;Z44,"○",IF(X44&lt;Z44,"●",""))))</f>
        <v>○</v>
      </c>
      <c r="X44" s="48">
        <f>IF(AD43="","",AD43)</f>
        <v>3</v>
      </c>
      <c r="Y44" s="48" t="s">
        <v>16</v>
      </c>
      <c r="Z44" s="48">
        <f>IF(AB43="","",AB43)</f>
        <v>1</v>
      </c>
      <c r="AA44" s="238"/>
      <c r="AB44" s="239"/>
      <c r="AC44" s="239"/>
      <c r="AD44" s="240"/>
      <c r="AE44" s="49" t="str">
        <f t="shared" si="31"/>
        <v>●</v>
      </c>
      <c r="AF44" s="50">
        <v>1</v>
      </c>
      <c r="AG44" s="48" t="s">
        <v>16</v>
      </c>
      <c r="AH44" s="50">
        <v>4</v>
      </c>
      <c r="AI44" s="49" t="str">
        <f t="shared" si="32"/>
        <v>●</v>
      </c>
      <c r="AJ44" s="50">
        <v>0</v>
      </c>
      <c r="AK44" s="48" t="s">
        <v>16</v>
      </c>
      <c r="AL44" s="50">
        <v>3</v>
      </c>
      <c r="AM44" s="49" t="str">
        <f t="shared" si="33"/>
        <v>△</v>
      </c>
      <c r="AN44" s="50">
        <v>2</v>
      </c>
      <c r="AO44" s="48" t="s">
        <v>16</v>
      </c>
      <c r="AP44" s="51">
        <v>2</v>
      </c>
      <c r="AQ44" s="48" t="str">
        <f t="shared" si="34"/>
        <v>●</v>
      </c>
      <c r="AR44" s="50">
        <v>1</v>
      </c>
      <c r="AS44" s="48" t="s">
        <v>16</v>
      </c>
      <c r="AT44" s="50">
        <v>2</v>
      </c>
      <c r="AU44" s="162"/>
      <c r="AV44" s="163"/>
      <c r="AW44" s="163"/>
      <c r="AX44" s="163"/>
      <c r="AY44" s="164">
        <f t="shared" si="37"/>
        <v>3</v>
      </c>
      <c r="AZ44" s="165">
        <f t="shared" si="38"/>
        <v>4</v>
      </c>
      <c r="BA44" s="166">
        <f t="shared" si="39"/>
        <v>3</v>
      </c>
      <c r="BB44" s="167">
        <f t="shared" si="40"/>
        <v>12</v>
      </c>
      <c r="BC44" s="52">
        <f t="shared" si="44"/>
        <v>14</v>
      </c>
      <c r="BD44" s="53">
        <f t="shared" si="45"/>
        <v>17</v>
      </c>
      <c r="BE44" s="54">
        <f t="shared" si="41"/>
        <v>-3</v>
      </c>
      <c r="BF44" s="56">
        <f t="shared" si="35"/>
        <v>11.970140000000001</v>
      </c>
      <c r="BG44" s="57">
        <f t="shared" si="42"/>
        <v>6</v>
      </c>
    </row>
    <row r="45" spans="1:59" x14ac:dyDescent="0.2">
      <c r="A45" s="46">
        <v>32</v>
      </c>
      <c r="B45" s="54" t="str">
        <f>IF([2]組み分け!J29="","",[2]組み分け!J29)</f>
        <v>PositivoFC</v>
      </c>
      <c r="C45" s="47" t="str">
        <f t="shared" si="36"/>
        <v>△</v>
      </c>
      <c r="D45" s="48">
        <f>IF(AH38="","",AH38)</f>
        <v>2</v>
      </c>
      <c r="E45" s="48" t="s">
        <v>16</v>
      </c>
      <c r="F45" s="48">
        <f>IF(AF38="","",AF38)</f>
        <v>2</v>
      </c>
      <c r="G45" s="49" t="str">
        <f t="shared" si="43"/>
        <v>●</v>
      </c>
      <c r="H45" s="48">
        <f>IF(AH39="","",AH39)</f>
        <v>1</v>
      </c>
      <c r="I45" s="48" t="s">
        <v>16</v>
      </c>
      <c r="J45" s="48">
        <f>IF(AF39="","",AF39)</f>
        <v>3</v>
      </c>
      <c r="K45" s="49" t="str">
        <f t="shared" si="46"/>
        <v>●</v>
      </c>
      <c r="L45" s="48">
        <f>IF(AH40="","",AH40)</f>
        <v>0</v>
      </c>
      <c r="M45" s="48" t="s">
        <v>16</v>
      </c>
      <c r="N45" s="48">
        <f>IF(AF40="","",AF40)</f>
        <v>4</v>
      </c>
      <c r="O45" s="49" t="str">
        <f t="shared" si="47"/>
        <v>●</v>
      </c>
      <c r="P45" s="48">
        <f>IF(AH41="","",AH41)</f>
        <v>3</v>
      </c>
      <c r="Q45" s="48" t="s">
        <v>16</v>
      </c>
      <c r="R45" s="48">
        <f>IF(AF41="","",AF41)</f>
        <v>4</v>
      </c>
      <c r="S45" s="49" t="str">
        <f t="shared" si="48"/>
        <v>○</v>
      </c>
      <c r="T45" s="48">
        <f>IF(AH42="","",AH42)</f>
        <v>1</v>
      </c>
      <c r="U45" s="48" t="s">
        <v>16</v>
      </c>
      <c r="V45" s="48">
        <f>IF(AF42="","",AF42)</f>
        <v>0</v>
      </c>
      <c r="W45" s="49" t="str">
        <f t="shared" si="49"/>
        <v>●</v>
      </c>
      <c r="X45" s="48">
        <f>IF(AH43="","",AH43)</f>
        <v>0</v>
      </c>
      <c r="Y45" s="48" t="s">
        <v>16</v>
      </c>
      <c r="Z45" s="48">
        <f>IF(AF43="","",AF43)</f>
        <v>6</v>
      </c>
      <c r="AA45" s="49" t="str">
        <f>IF(OR(AB45="",AD45=""),"",IF(AB45=AD45,"△",IF(AB45&gt;AD45,"○",IF(AB45&lt;AD45,"●",""))))</f>
        <v>○</v>
      </c>
      <c r="AB45" s="48">
        <f>IF(AH44="","",AH44)</f>
        <v>4</v>
      </c>
      <c r="AC45" s="48" t="s">
        <v>16</v>
      </c>
      <c r="AD45" s="48">
        <f>IF(AF44="","",AF44)</f>
        <v>1</v>
      </c>
      <c r="AE45" s="238"/>
      <c r="AF45" s="239"/>
      <c r="AG45" s="239"/>
      <c r="AH45" s="240"/>
      <c r="AI45" s="49" t="str">
        <f t="shared" si="32"/>
        <v>●</v>
      </c>
      <c r="AJ45" s="50">
        <v>0</v>
      </c>
      <c r="AK45" s="48" t="s">
        <v>16</v>
      </c>
      <c r="AL45" s="50">
        <v>5</v>
      </c>
      <c r="AM45" s="49" t="str">
        <f t="shared" si="33"/>
        <v>△</v>
      </c>
      <c r="AN45" s="50">
        <v>1</v>
      </c>
      <c r="AO45" s="48" t="s">
        <v>16</v>
      </c>
      <c r="AP45" s="51">
        <v>1</v>
      </c>
      <c r="AQ45" s="48" t="str">
        <f t="shared" si="34"/>
        <v>○</v>
      </c>
      <c r="AR45" s="50">
        <v>4</v>
      </c>
      <c r="AS45" s="48" t="s">
        <v>16</v>
      </c>
      <c r="AT45" s="50">
        <v>0</v>
      </c>
      <c r="AU45" s="162"/>
      <c r="AV45" s="163"/>
      <c r="AW45" s="163"/>
      <c r="AX45" s="163"/>
      <c r="AY45" s="164">
        <f t="shared" si="37"/>
        <v>3</v>
      </c>
      <c r="AZ45" s="165">
        <f t="shared" si="38"/>
        <v>5</v>
      </c>
      <c r="BA45" s="166">
        <f t="shared" si="39"/>
        <v>2</v>
      </c>
      <c r="BB45" s="167">
        <f t="shared" si="40"/>
        <v>11</v>
      </c>
      <c r="BC45" s="52">
        <f t="shared" si="44"/>
        <v>16</v>
      </c>
      <c r="BD45" s="53">
        <f t="shared" si="45"/>
        <v>26</v>
      </c>
      <c r="BE45" s="54">
        <f t="shared" si="41"/>
        <v>-10</v>
      </c>
      <c r="BF45" s="56">
        <f t="shared" si="35"/>
        <v>10.90016</v>
      </c>
      <c r="BG45" s="57">
        <f t="shared" si="42"/>
        <v>7</v>
      </c>
    </row>
    <row r="46" spans="1:59" x14ac:dyDescent="0.2">
      <c r="A46" s="58">
        <v>33</v>
      </c>
      <c r="B46" s="161" t="str">
        <f>IF([2]組み分け!J30="","",[2]組み分け!J30)</f>
        <v>丹陽FC/rabona一宮</v>
      </c>
      <c r="C46" s="47" t="str">
        <f t="shared" si="36"/>
        <v>○</v>
      </c>
      <c r="D46" s="48">
        <f>IF(AL38="","",AL38)</f>
        <v>5</v>
      </c>
      <c r="E46" s="48" t="s">
        <v>16</v>
      </c>
      <c r="F46" s="48">
        <f>IF(AJ38="","",AJ38)</f>
        <v>0</v>
      </c>
      <c r="G46" s="49" t="str">
        <f t="shared" si="43"/>
        <v>○</v>
      </c>
      <c r="H46" s="48">
        <f>IF(AL39="","",AL39)</f>
        <v>2</v>
      </c>
      <c r="I46" s="48" t="s">
        <v>16</v>
      </c>
      <c r="J46" s="48">
        <f>IF(AJ39="","",AJ39)</f>
        <v>0</v>
      </c>
      <c r="K46" s="49" t="str">
        <f t="shared" si="46"/>
        <v>●</v>
      </c>
      <c r="L46" s="48">
        <f>IF(AL40="","",AL40)</f>
        <v>0</v>
      </c>
      <c r="M46" s="48" t="s">
        <v>16</v>
      </c>
      <c r="N46" s="48">
        <f>IF(AJ40="","",AJ40)</f>
        <v>3</v>
      </c>
      <c r="O46" s="49" t="str">
        <f t="shared" si="47"/>
        <v>○</v>
      </c>
      <c r="P46" s="24">
        <f>IF(AL41="","",AL41)</f>
        <v>13</v>
      </c>
      <c r="Q46" s="48" t="s">
        <v>16</v>
      </c>
      <c r="R46" s="48">
        <f>IF(AJ41="","",AJ41)</f>
        <v>1</v>
      </c>
      <c r="S46" s="49" t="str">
        <f t="shared" si="48"/>
        <v>○</v>
      </c>
      <c r="T46" s="48">
        <f>IF(AL42="","",AL42)</f>
        <v>6</v>
      </c>
      <c r="U46" s="48" t="s">
        <v>16</v>
      </c>
      <c r="V46" s="48">
        <f>IF(AJ42="","",AJ42)</f>
        <v>0</v>
      </c>
      <c r="W46" s="49" t="str">
        <f t="shared" si="49"/>
        <v>○</v>
      </c>
      <c r="X46" s="48">
        <f>IF(AL43="","",AL43)</f>
        <v>6</v>
      </c>
      <c r="Y46" s="48" t="s">
        <v>16</v>
      </c>
      <c r="Z46" s="48">
        <f>IF(AJ43="","",AJ43)</f>
        <v>0</v>
      </c>
      <c r="AA46" s="49" t="str">
        <f>IF(OR(AB46="",AD46=""),"",IF(AB46=AD46,"△",IF(AB46&gt;AD46,"○",IF(AB46&lt;AD46,"●",""))))</f>
        <v>○</v>
      </c>
      <c r="AB46" s="48">
        <f>IF(AL44="","",AL44)</f>
        <v>3</v>
      </c>
      <c r="AC46" s="48" t="s">
        <v>16</v>
      </c>
      <c r="AD46" s="48">
        <f>IF(AJ44="","",AJ44)</f>
        <v>0</v>
      </c>
      <c r="AE46" s="49" t="str">
        <f>IF(OR(AF46="",AH46=""),"",IF(AF46=AH46,"△",IF(AF46&gt;AH46,"○",IF(AF46&lt;AH46,"●",""))))</f>
        <v>○</v>
      </c>
      <c r="AF46" s="48">
        <f>IF(AL45="","",AL45)</f>
        <v>5</v>
      </c>
      <c r="AG46" s="48" t="s">
        <v>16</v>
      </c>
      <c r="AH46" s="48">
        <f>IF(AJ45="","",AJ45)</f>
        <v>0</v>
      </c>
      <c r="AI46" s="238"/>
      <c r="AJ46" s="239"/>
      <c r="AK46" s="239"/>
      <c r="AL46" s="240"/>
      <c r="AM46" s="49" t="str">
        <f t="shared" si="33"/>
        <v>○</v>
      </c>
      <c r="AN46" s="50">
        <v>7</v>
      </c>
      <c r="AO46" s="48" t="s">
        <v>16</v>
      </c>
      <c r="AP46" s="51">
        <v>0</v>
      </c>
      <c r="AQ46" s="48" t="str">
        <f t="shared" si="34"/>
        <v>○</v>
      </c>
      <c r="AR46" s="50">
        <v>4</v>
      </c>
      <c r="AS46" s="48" t="s">
        <v>16</v>
      </c>
      <c r="AT46" s="50">
        <v>0</v>
      </c>
      <c r="AU46" s="162"/>
      <c r="AV46" s="163"/>
      <c r="AW46" s="163"/>
      <c r="AX46" s="163"/>
      <c r="AY46" s="164">
        <f t="shared" si="37"/>
        <v>9</v>
      </c>
      <c r="AZ46" s="165">
        <f t="shared" si="38"/>
        <v>1</v>
      </c>
      <c r="BA46" s="166">
        <f t="shared" si="39"/>
        <v>0</v>
      </c>
      <c r="BB46" s="167">
        <f t="shared" si="40"/>
        <v>27</v>
      </c>
      <c r="BC46" s="52">
        <f t="shared" si="44"/>
        <v>51</v>
      </c>
      <c r="BD46" s="53">
        <f t="shared" si="45"/>
        <v>4</v>
      </c>
      <c r="BE46" s="54">
        <f t="shared" si="41"/>
        <v>47</v>
      </c>
      <c r="BF46" s="56">
        <f t="shared" si="35"/>
        <v>27.470509999999997</v>
      </c>
      <c r="BG46" s="57">
        <f t="shared" si="42"/>
        <v>1</v>
      </c>
    </row>
    <row r="47" spans="1:59" x14ac:dyDescent="0.2">
      <c r="A47" s="46">
        <v>34</v>
      </c>
      <c r="B47" s="54" t="str">
        <f>IF([2]組み分け!J31="","",[2]組み分け!J31)</f>
        <v>愛知FC一宮　B</v>
      </c>
      <c r="C47" s="47" t="str">
        <f t="shared" si="36"/>
        <v>○</v>
      </c>
      <c r="D47" s="48">
        <f>IF(AP38="","",AP38)</f>
        <v>3</v>
      </c>
      <c r="E47" s="48" t="s">
        <v>16</v>
      </c>
      <c r="F47" s="48">
        <f>IF(AN38="","",AN38)</f>
        <v>1</v>
      </c>
      <c r="G47" s="49" t="str">
        <f t="shared" si="43"/>
        <v>●</v>
      </c>
      <c r="H47" s="48">
        <f>IF(AP39="","",AP39)</f>
        <v>1</v>
      </c>
      <c r="I47" s="48" t="s">
        <v>16</v>
      </c>
      <c r="J47" s="48">
        <f>IF(AN39="","",AN39)</f>
        <v>3</v>
      </c>
      <c r="K47" s="49" t="str">
        <f t="shared" si="46"/>
        <v>△</v>
      </c>
      <c r="L47" s="48">
        <f>IF(AP40="","",AP40)</f>
        <v>1</v>
      </c>
      <c r="M47" s="48" t="s">
        <v>16</v>
      </c>
      <c r="N47" s="48">
        <f>IF(AN40="","",AN40)</f>
        <v>1</v>
      </c>
      <c r="O47" s="49" t="str">
        <f t="shared" si="47"/>
        <v>○</v>
      </c>
      <c r="P47" s="48">
        <f>IF(AP41="","",AP41)</f>
        <v>2</v>
      </c>
      <c r="Q47" s="48" t="s">
        <v>16</v>
      </c>
      <c r="R47" s="48">
        <f>IF(AN41="","",AN41)</f>
        <v>1</v>
      </c>
      <c r="S47" s="49" t="str">
        <f t="shared" si="48"/>
        <v>○</v>
      </c>
      <c r="T47" s="48">
        <f>IF(AP42="","",AP42)</f>
        <v>5</v>
      </c>
      <c r="U47" s="48" t="s">
        <v>16</v>
      </c>
      <c r="V47" s="48">
        <f>IF(AN42="","",AN42)</f>
        <v>1</v>
      </c>
      <c r="W47" s="49" t="str">
        <f t="shared" si="49"/>
        <v>○</v>
      </c>
      <c r="X47" s="48">
        <f>IF(AP43="","",AP43)</f>
        <v>3</v>
      </c>
      <c r="Y47" s="48" t="s">
        <v>16</v>
      </c>
      <c r="Z47" s="48">
        <f>IF(AN43="","",AN43)</f>
        <v>0</v>
      </c>
      <c r="AA47" s="49" t="str">
        <f>IF(OR(AB47="",AD47=""),"",IF(AB47=AD47,"△",IF(AB47&gt;AD47,"○",IF(AB47&lt;AD47,"●",""))))</f>
        <v>△</v>
      </c>
      <c r="AB47" s="48">
        <f>IF(AP44="","",AP44)</f>
        <v>2</v>
      </c>
      <c r="AC47" s="48" t="s">
        <v>16</v>
      </c>
      <c r="AD47" s="48">
        <f>IF(AN44="","",AN44)</f>
        <v>2</v>
      </c>
      <c r="AE47" s="49" t="str">
        <f>IF(OR(AF47="",AH47=""),"",IF(AF47=AH47,"△",IF(AF47&gt;AH47,"○",IF(AF47&lt;AH47,"●",""))))</f>
        <v>△</v>
      </c>
      <c r="AF47" s="48">
        <f>IF(AP45="","",AP45)</f>
        <v>1</v>
      </c>
      <c r="AG47" s="48" t="s">
        <v>16</v>
      </c>
      <c r="AH47" s="48">
        <f>IF(AN45="","",AN45)</f>
        <v>1</v>
      </c>
      <c r="AI47" s="49" t="str">
        <f>IF(OR(AJ47="",AL47=""),"",IF(AJ47=AL47,"△",IF(AJ47&gt;AL47,"○",IF(AJ47&lt;AL47,"●",""))))</f>
        <v>●</v>
      </c>
      <c r="AJ47" s="48">
        <f>IF(AP46="","",AP46)</f>
        <v>0</v>
      </c>
      <c r="AK47" s="48" t="s">
        <v>16</v>
      </c>
      <c r="AL47" s="48">
        <f>IF(AN46="","",AN46)</f>
        <v>7</v>
      </c>
      <c r="AM47" s="238"/>
      <c r="AN47" s="239"/>
      <c r="AO47" s="239"/>
      <c r="AP47" s="240"/>
      <c r="AQ47" s="48" t="str">
        <f t="shared" si="34"/>
        <v>○</v>
      </c>
      <c r="AR47" s="50">
        <v>1</v>
      </c>
      <c r="AS47" s="48" t="s">
        <v>16</v>
      </c>
      <c r="AT47" s="50">
        <v>0</v>
      </c>
      <c r="AU47" s="162"/>
      <c r="AV47" s="163"/>
      <c r="AW47" s="163"/>
      <c r="AX47" s="163"/>
      <c r="AY47" s="164">
        <f t="shared" si="37"/>
        <v>5</v>
      </c>
      <c r="AZ47" s="165">
        <f t="shared" si="38"/>
        <v>2</v>
      </c>
      <c r="BA47" s="166">
        <f t="shared" si="39"/>
        <v>3</v>
      </c>
      <c r="BB47" s="167">
        <f t="shared" si="40"/>
        <v>18</v>
      </c>
      <c r="BC47" s="52">
        <f t="shared" si="44"/>
        <v>19</v>
      </c>
      <c r="BD47" s="53">
        <f t="shared" si="45"/>
        <v>17</v>
      </c>
      <c r="BE47" s="54">
        <f t="shared" si="41"/>
        <v>2</v>
      </c>
      <c r="BF47" s="56">
        <f t="shared" si="35"/>
        <v>18.020189999999999</v>
      </c>
      <c r="BG47" s="57">
        <f t="shared" si="42"/>
        <v>4</v>
      </c>
    </row>
    <row r="48" spans="1:59" ht="13.8" thickBot="1" x14ac:dyDescent="0.25">
      <c r="A48" s="31">
        <v>35</v>
      </c>
      <c r="B48" s="71" t="str">
        <f>IF([2]組み分け!J32="","",[2]組み分け!J32)</f>
        <v>AISAI　FC</v>
      </c>
      <c r="C48" s="72" t="str">
        <f t="shared" si="36"/>
        <v>○</v>
      </c>
      <c r="D48" s="73">
        <f>IF(AT38="","",AT38)</f>
        <v>4</v>
      </c>
      <c r="E48" s="73" t="s">
        <v>16</v>
      </c>
      <c r="F48" s="73">
        <f>IF(AR38="","",AR38)</f>
        <v>0</v>
      </c>
      <c r="G48" s="74" t="str">
        <f t="shared" si="43"/>
        <v>△</v>
      </c>
      <c r="H48" s="73">
        <f>IF(AT39="","",AT39)</f>
        <v>1</v>
      </c>
      <c r="I48" s="73" t="s">
        <v>16</v>
      </c>
      <c r="J48" s="73">
        <f>IF(AR39="","",AR39)</f>
        <v>1</v>
      </c>
      <c r="K48" s="74" t="str">
        <f t="shared" si="46"/>
        <v>●</v>
      </c>
      <c r="L48" s="73">
        <f>IF(AT40="","",AT40)</f>
        <v>0</v>
      </c>
      <c r="M48" s="73" t="s">
        <v>16</v>
      </c>
      <c r="N48" s="73">
        <f>IF(AR40="","",AR40)</f>
        <v>12</v>
      </c>
      <c r="O48" s="74" t="str">
        <f t="shared" si="47"/>
        <v>●</v>
      </c>
      <c r="P48" s="73">
        <f>IF(AT41="","",AT41)</f>
        <v>1</v>
      </c>
      <c r="Q48" s="73" t="s">
        <v>16</v>
      </c>
      <c r="R48" s="73">
        <f>IF(AR41="","",AR41)</f>
        <v>3</v>
      </c>
      <c r="S48" s="74" t="str">
        <f t="shared" si="48"/>
        <v>○</v>
      </c>
      <c r="T48" s="73">
        <f>IF(AT42="","",AT42)</f>
        <v>4</v>
      </c>
      <c r="U48" s="73" t="s">
        <v>16</v>
      </c>
      <c r="V48" s="73">
        <f>IF(AR42="","",AR42)</f>
        <v>0</v>
      </c>
      <c r="W48" s="74" t="str">
        <f t="shared" si="49"/>
        <v>●</v>
      </c>
      <c r="X48" s="73">
        <f>IF(AT43="","",AT43)</f>
        <v>1</v>
      </c>
      <c r="Y48" s="73" t="s">
        <v>16</v>
      </c>
      <c r="Z48" s="73">
        <f>IF(AR43="","",AR43)</f>
        <v>2</v>
      </c>
      <c r="AA48" s="74" t="str">
        <f>IF(OR(AB48="",AD48=""),"",IF(AB48=AD48,"△",IF(AB48&gt;AD48,"○",IF(AB48&lt;AD48,"●",""))))</f>
        <v>○</v>
      </c>
      <c r="AB48" s="73">
        <f>IF(AT44="","",AT44)</f>
        <v>2</v>
      </c>
      <c r="AC48" s="73" t="s">
        <v>16</v>
      </c>
      <c r="AD48" s="73">
        <f>IF(AR44="","",AR44)</f>
        <v>1</v>
      </c>
      <c r="AE48" s="74" t="str">
        <f>IF(OR(AF48="",AH48=""),"",IF(AF48=AH48,"△",IF(AF48&gt;AH48,"○",IF(AF48&lt;AH48,"●",""))))</f>
        <v>●</v>
      </c>
      <c r="AF48" s="73">
        <f>IF(AT45="","",AT45)</f>
        <v>0</v>
      </c>
      <c r="AG48" s="73" t="s">
        <v>16</v>
      </c>
      <c r="AH48" s="73">
        <f>IF(AR45="","",AR45)</f>
        <v>4</v>
      </c>
      <c r="AI48" s="74" t="str">
        <f>IF(OR(AJ48="",AL48=""),"",IF(AJ48=AL48,"△",IF(AJ48&gt;AL48,"○",IF(AJ48&lt;AL48,"●",""))))</f>
        <v>●</v>
      </c>
      <c r="AJ48" s="73">
        <f>IF(AT46="","",AT46)</f>
        <v>0</v>
      </c>
      <c r="AK48" s="73" t="s">
        <v>16</v>
      </c>
      <c r="AL48" s="73">
        <f>IF(AR46="","",AR46)</f>
        <v>4</v>
      </c>
      <c r="AM48" s="171" t="str">
        <f>IF(OR(AN48="",AP48=""),"",IF(AN48=AP48,"△",IF(AN48&gt;AP48,"○",IF(AN48&lt;AP48,"●",""))))</f>
        <v>●</v>
      </c>
      <c r="AN48" s="172">
        <f>IF(AT47="","",AT47)</f>
        <v>0</v>
      </c>
      <c r="AO48" s="73" t="s">
        <v>16</v>
      </c>
      <c r="AP48" s="173">
        <f>IF(AR47="","",AR47)</f>
        <v>1</v>
      </c>
      <c r="AQ48" s="76"/>
      <c r="AR48" s="174"/>
      <c r="AS48" s="76"/>
      <c r="AT48" s="174"/>
      <c r="AU48" s="233"/>
      <c r="AV48" s="234"/>
      <c r="AW48" s="234"/>
      <c r="AX48" s="235"/>
      <c r="AY48" s="175">
        <f t="shared" si="37"/>
        <v>3</v>
      </c>
      <c r="AZ48" s="176">
        <f t="shared" si="38"/>
        <v>6</v>
      </c>
      <c r="BA48" s="177">
        <f t="shared" si="39"/>
        <v>1</v>
      </c>
      <c r="BB48" s="178">
        <f t="shared" si="40"/>
        <v>10</v>
      </c>
      <c r="BC48" s="77">
        <f t="shared" si="44"/>
        <v>13</v>
      </c>
      <c r="BD48" s="78">
        <f t="shared" si="45"/>
        <v>28</v>
      </c>
      <c r="BE48" s="79">
        <f t="shared" si="41"/>
        <v>-15</v>
      </c>
      <c r="BF48" s="179">
        <f t="shared" si="35"/>
        <v>9.8501300000000001</v>
      </c>
      <c r="BG48" s="82">
        <f t="shared" si="42"/>
        <v>9</v>
      </c>
    </row>
    <row r="49" spans="1:59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180"/>
      <c r="BC49" s="180"/>
      <c r="BD49" s="180"/>
      <c r="BE49" s="180"/>
      <c r="BF49" s="180"/>
      <c r="BG49" s="180"/>
    </row>
    <row r="50" spans="1:59" x14ac:dyDescent="0.2">
      <c r="A50" s="27"/>
      <c r="B50" s="27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27"/>
      <c r="AZ50" s="27"/>
      <c r="BA50" s="27"/>
      <c r="BB50" s="180"/>
      <c r="BC50" s="180"/>
      <c r="BD50" s="180"/>
      <c r="BE50" s="180"/>
      <c r="BF50" s="180"/>
      <c r="BG50" s="180"/>
    </row>
    <row r="51" spans="1:59" x14ac:dyDescent="0.2">
      <c r="A51" s="27"/>
      <c r="B51" s="83"/>
      <c r="AY51" s="27"/>
      <c r="AZ51" s="27"/>
      <c r="BA51" s="27"/>
      <c r="BB51" s="27"/>
      <c r="BC51" s="27"/>
      <c r="BD51" s="27"/>
      <c r="BE51" s="27"/>
      <c r="BF51" s="27"/>
      <c r="BG51" s="27"/>
    </row>
    <row r="52" spans="1:59" x14ac:dyDescent="0.2">
      <c r="A52" s="27"/>
      <c r="B52" s="83"/>
      <c r="AY52" s="27"/>
      <c r="AZ52" s="27"/>
      <c r="BA52" s="27"/>
      <c r="BB52" s="27"/>
      <c r="BC52" s="27"/>
      <c r="BD52" s="27"/>
      <c r="BE52" s="27"/>
      <c r="BF52" s="27"/>
      <c r="BG52" s="27"/>
    </row>
    <row r="53" spans="1:59" x14ac:dyDescent="0.2">
      <c r="A53" s="27"/>
      <c r="B53" s="83"/>
      <c r="AY53" s="27"/>
      <c r="AZ53" s="27"/>
      <c r="BA53" s="27"/>
      <c r="BB53" s="27"/>
      <c r="BC53" s="27"/>
      <c r="BD53" s="27"/>
      <c r="BE53" s="27"/>
      <c r="BF53" s="27"/>
      <c r="BG53" s="27"/>
    </row>
    <row r="54" spans="1:59" x14ac:dyDescent="0.2">
      <c r="A54" s="27"/>
      <c r="B54" s="83"/>
      <c r="AY54" s="27"/>
      <c r="AZ54" s="27"/>
      <c r="BA54" s="27"/>
      <c r="BB54" s="27"/>
      <c r="BC54" s="27"/>
      <c r="BD54" s="27"/>
      <c r="BE54" s="27"/>
      <c r="BF54" s="27"/>
      <c r="BG54" s="27"/>
    </row>
    <row r="55" spans="1:59" x14ac:dyDescent="0.2">
      <c r="A55" s="27"/>
      <c r="B55" s="83"/>
      <c r="AY55" s="27"/>
      <c r="AZ55" s="27"/>
      <c r="BA55" s="27"/>
      <c r="BB55" s="27"/>
      <c r="BC55" s="27"/>
      <c r="BD55" s="27"/>
      <c r="BE55" s="27"/>
      <c r="BF55" s="27"/>
      <c r="BG55" s="27"/>
    </row>
    <row r="56" spans="1:59" x14ac:dyDescent="0.2">
      <c r="A56" s="27"/>
      <c r="B56" s="83"/>
      <c r="AY56" s="27"/>
      <c r="AZ56" s="27"/>
      <c r="BA56" s="27"/>
      <c r="BB56" s="27"/>
      <c r="BC56" s="27"/>
      <c r="BD56" s="27"/>
      <c r="BE56" s="27"/>
      <c r="BF56" s="27"/>
      <c r="BG56" s="27"/>
    </row>
    <row r="57" spans="1:59" x14ac:dyDescent="0.2">
      <c r="A57" s="27"/>
      <c r="B57" s="83"/>
      <c r="AY57" s="27"/>
      <c r="AZ57" s="27"/>
      <c r="BA57" s="27"/>
      <c r="BB57" s="27"/>
      <c r="BC57" s="27"/>
      <c r="BD57" s="27"/>
      <c r="BE57" s="27"/>
      <c r="BF57" s="27"/>
      <c r="BG57" s="27"/>
    </row>
    <row r="58" spans="1:59" x14ac:dyDescent="0.2">
      <c r="A58" s="27"/>
      <c r="B58" s="83"/>
      <c r="AY58" s="27"/>
      <c r="AZ58" s="27"/>
      <c r="BA58" s="27"/>
      <c r="BB58" s="27"/>
      <c r="BC58" s="27"/>
      <c r="BD58" s="27"/>
      <c r="BE58" s="27"/>
      <c r="BF58" s="27"/>
      <c r="BG58" s="27"/>
    </row>
    <row r="59" spans="1:59" x14ac:dyDescent="0.2">
      <c r="A59" s="27"/>
      <c r="B59" s="83"/>
      <c r="AY59" s="27"/>
      <c r="AZ59" s="27"/>
      <c r="BA59" s="27"/>
      <c r="BB59" s="27"/>
      <c r="BC59" s="27"/>
      <c r="BD59" s="27"/>
      <c r="BE59" s="27"/>
      <c r="BF59" s="27"/>
      <c r="BG59" s="27"/>
    </row>
    <row r="60" spans="1:59" x14ac:dyDescent="0.2">
      <c r="A60" s="27"/>
      <c r="B60" s="83"/>
      <c r="AY60" s="27"/>
      <c r="AZ60" s="27"/>
      <c r="BA60" s="27"/>
      <c r="BB60" s="27"/>
      <c r="BC60" s="27"/>
      <c r="BD60" s="27"/>
      <c r="BE60" s="27"/>
      <c r="BF60" s="27"/>
      <c r="BG60" s="27"/>
    </row>
  </sheetData>
  <mergeCells count="137">
    <mergeCell ref="A1:BG1"/>
    <mergeCell ref="AQ16:AT16"/>
    <mergeCell ref="AM15:AP15"/>
    <mergeCell ref="AI14:AL14"/>
    <mergeCell ref="AI30:AL30"/>
    <mergeCell ref="A4:B5"/>
    <mergeCell ref="D4:E4"/>
    <mergeCell ref="H4:I4"/>
    <mergeCell ref="L4:M4"/>
    <mergeCell ref="P4:Q4"/>
    <mergeCell ref="BF4:BF5"/>
    <mergeCell ref="BF20:BF21"/>
    <mergeCell ref="AN20:AO20"/>
    <mergeCell ref="AR20:AS20"/>
    <mergeCell ref="AR4:AS4"/>
    <mergeCell ref="AQ5:AT5"/>
    <mergeCell ref="BD4:BD5"/>
    <mergeCell ref="BE4:BE5"/>
    <mergeCell ref="BG4:BG5"/>
    <mergeCell ref="C5:F5"/>
    <mergeCell ref="G5:J5"/>
    <mergeCell ref="K5:N5"/>
    <mergeCell ref="O5:R5"/>
    <mergeCell ref="S5:V5"/>
    <mergeCell ref="BC4:BC5"/>
    <mergeCell ref="AV4:AW4"/>
    <mergeCell ref="AU5:AX5"/>
    <mergeCell ref="AN4:AO4"/>
    <mergeCell ref="AM5:AP5"/>
    <mergeCell ref="T4:U4"/>
    <mergeCell ref="X4:Y4"/>
    <mergeCell ref="AB4:AC4"/>
    <mergeCell ref="AF4:AG4"/>
    <mergeCell ref="W5:Z5"/>
    <mergeCell ref="BA4:BA5"/>
    <mergeCell ref="AZ4:AZ5"/>
    <mergeCell ref="AA5:AD5"/>
    <mergeCell ref="AE5:AH5"/>
    <mergeCell ref="AI5:AL5"/>
    <mergeCell ref="BB4:BB5"/>
    <mergeCell ref="AJ4:AK4"/>
    <mergeCell ref="AY4:AY5"/>
    <mergeCell ref="S10:V10"/>
    <mergeCell ref="W11:Z11"/>
    <mergeCell ref="AA12:AD12"/>
    <mergeCell ref="AE13:AH13"/>
    <mergeCell ref="C6:F6"/>
    <mergeCell ref="G7:J7"/>
    <mergeCell ref="K8:N8"/>
    <mergeCell ref="O9:R9"/>
    <mergeCell ref="G23:J23"/>
    <mergeCell ref="C22:F22"/>
    <mergeCell ref="C21:F21"/>
    <mergeCell ref="G21:J21"/>
    <mergeCell ref="K21:N21"/>
    <mergeCell ref="O21:R21"/>
    <mergeCell ref="AY20:AY21"/>
    <mergeCell ref="AZ20:AZ21"/>
    <mergeCell ref="BA20:BA21"/>
    <mergeCell ref="X20:Y20"/>
    <mergeCell ref="W21:Z21"/>
    <mergeCell ref="AA21:AD21"/>
    <mergeCell ref="AE21:AH21"/>
    <mergeCell ref="S21:V21"/>
    <mergeCell ref="O25:R25"/>
    <mergeCell ref="AB20:AC20"/>
    <mergeCell ref="AF20:AG20"/>
    <mergeCell ref="A20:B21"/>
    <mergeCell ref="D20:E20"/>
    <mergeCell ref="H20:I20"/>
    <mergeCell ref="L20:M20"/>
    <mergeCell ref="P20:Q20"/>
    <mergeCell ref="T20:U20"/>
    <mergeCell ref="X36:Y36"/>
    <mergeCell ref="AB36:AC36"/>
    <mergeCell ref="AF36:AG36"/>
    <mergeCell ref="S26:V26"/>
    <mergeCell ref="W27:Z27"/>
    <mergeCell ref="AA28:AD28"/>
    <mergeCell ref="K24:N24"/>
    <mergeCell ref="AY36:AY37"/>
    <mergeCell ref="AZ36:AZ37"/>
    <mergeCell ref="BA36:BA37"/>
    <mergeCell ref="BC36:BC37"/>
    <mergeCell ref="A36:B37"/>
    <mergeCell ref="D36:E36"/>
    <mergeCell ref="H36:I36"/>
    <mergeCell ref="L36:M36"/>
    <mergeCell ref="P36:Q36"/>
    <mergeCell ref="T36:U36"/>
    <mergeCell ref="C37:F37"/>
    <mergeCell ref="G37:J37"/>
    <mergeCell ref="K37:N37"/>
    <mergeCell ref="O37:R37"/>
    <mergeCell ref="C38:F38"/>
    <mergeCell ref="G39:J39"/>
    <mergeCell ref="K40:N40"/>
    <mergeCell ref="O41:R41"/>
    <mergeCell ref="S42:V42"/>
    <mergeCell ref="W43:Z43"/>
    <mergeCell ref="S37:V37"/>
    <mergeCell ref="W37:Z37"/>
    <mergeCell ref="AA37:AD37"/>
    <mergeCell ref="AU48:AX48"/>
    <mergeCell ref="AU21:AX21"/>
    <mergeCell ref="AJ20:AK20"/>
    <mergeCell ref="BG36:BG37"/>
    <mergeCell ref="BB36:BB37"/>
    <mergeCell ref="AA44:AD44"/>
    <mergeCell ref="BD36:BD37"/>
    <mergeCell ref="AR36:AS36"/>
    <mergeCell ref="AN36:AO36"/>
    <mergeCell ref="AE29:AH29"/>
    <mergeCell ref="AE37:AH37"/>
    <mergeCell ref="AI37:AL37"/>
    <mergeCell ref="AU37:AX37"/>
    <mergeCell ref="BE36:BE37"/>
    <mergeCell ref="BB20:BB21"/>
    <mergeCell ref="BC20:BC21"/>
    <mergeCell ref="BD20:BD21"/>
    <mergeCell ref="BE20:BE21"/>
    <mergeCell ref="BG20:BG21"/>
    <mergeCell ref="BF36:BF37"/>
    <mergeCell ref="AM47:AP47"/>
    <mergeCell ref="AI46:AL46"/>
    <mergeCell ref="AE45:AH45"/>
    <mergeCell ref="AQ37:AT37"/>
    <mergeCell ref="AU17:AX17"/>
    <mergeCell ref="AI21:AL21"/>
    <mergeCell ref="AM21:AP21"/>
    <mergeCell ref="AQ21:AT21"/>
    <mergeCell ref="AM37:AP37"/>
    <mergeCell ref="AU33:AX33"/>
    <mergeCell ref="AV36:AW36"/>
    <mergeCell ref="AV20:AW20"/>
    <mergeCell ref="AM31:AP31"/>
    <mergeCell ref="AJ36:AK36"/>
  </mergeCells>
  <phoneticPr fontId="2"/>
  <pageMargins left="0.12" right="0.12" top="0.28999999999999998" bottom="0.24" header="0.3" footer="0.3"/>
  <pageSetup paperSize="9" scale="83" orientation="landscape" horizontalDpi="4294967293" r:id="rId1"/>
  <rowBreaks count="1" manualBreakCount="1">
    <brk id="49" max="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組み分け</vt:lpstr>
      <vt:lpstr>結果</vt:lpstr>
      <vt:lpstr>結果!Print_Area</vt:lpstr>
      <vt:lpstr>組み分け!Print_Area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市川</dc:creator>
  <cp:lastModifiedBy>正雄 山田</cp:lastModifiedBy>
  <cp:lastPrinted>2025-01-16T12:03:27Z</cp:lastPrinted>
  <dcterms:created xsi:type="dcterms:W3CDTF">2004-06-01T12:59:19Z</dcterms:created>
  <dcterms:modified xsi:type="dcterms:W3CDTF">2025-01-27T22:04:34Z</dcterms:modified>
</cp:coreProperties>
</file>